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ECTION_GENERALE\COORDINATION_SERVICES_JURIDIQUES\SECTEUR CORPORATIF\07-420 ACCÈS\Dossiers administratifs\ET - 26-27-035-DAI - Liste d'attente par secteurs d'activités\"/>
    </mc:Choice>
  </mc:AlternateContent>
  <bookViews>
    <workbookView xWindow="0" yWindow="0" windowWidth="28800" windowHeight="12105" tabRatio="299" firstSheet="1" activeTab="1"/>
  </bookViews>
  <sheets>
    <sheet name="Listes d'attente CISSSME_PDF" sheetId="7" state="hidden" r:id="rId1"/>
    <sheet name="Listes d'attente CISSSME" sheetId="1" r:id="rId2"/>
  </sheets>
  <definedNames>
    <definedName name="_xlnm._FilterDatabase" localSheetId="1" hidden="1">'Listes d''attente CISSSME'!$A$5:$H$112</definedName>
    <definedName name="_xlnm._FilterDatabase" localSheetId="0" hidden="1">'Listes d''attente CISSSME_PDF'!$A$4:$P$78</definedName>
    <definedName name="_xlnm.Print_Titles" localSheetId="1">'Listes d''attente CISSSME'!$3:$5</definedName>
    <definedName name="_xlnm.Print_Titles" localSheetId="0">'Listes d''attente CISSSME_PDF'!$3:$4</definedName>
    <definedName name="_xlnm.Print_Area" localSheetId="1">'Listes d''attente CISSSME'!$A$1:$H$78</definedName>
    <definedName name="_xlnm.Print_Area" localSheetId="0">'Listes d''attente CISSSME_PDF'!$A$1:$P$79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64" i="1"/>
  <c r="G63" i="1"/>
  <c r="G66" i="1"/>
  <c r="G76" i="1" l="1"/>
  <c r="G74" i="1"/>
  <c r="G73" i="1"/>
  <c r="G70" i="1"/>
  <c r="G48" i="1"/>
  <c r="G47" i="1"/>
  <c r="G46" i="1"/>
  <c r="G17" i="1"/>
  <c r="G15" i="1"/>
  <c r="G7" i="1"/>
  <c r="G12" i="1"/>
  <c r="G75" i="1" l="1"/>
  <c r="O44" i="7" l="1"/>
  <c r="O43" i="7"/>
  <c r="O42" i="7"/>
  <c r="O41" i="7"/>
  <c r="O40" i="7"/>
  <c r="O39" i="7"/>
  <c r="M38" i="7"/>
  <c r="L38" i="7"/>
  <c r="K38" i="7"/>
  <c r="O37" i="7"/>
  <c r="M36" i="7"/>
  <c r="L36" i="7"/>
  <c r="K36" i="7"/>
  <c r="O35" i="7"/>
  <c r="O34" i="7"/>
  <c r="M33" i="7"/>
  <c r="L33" i="7"/>
  <c r="K33" i="7"/>
  <c r="O32" i="7"/>
  <c r="O31" i="7"/>
  <c r="O28" i="7"/>
  <c r="O27" i="7"/>
  <c r="O26" i="7"/>
  <c r="O25" i="7"/>
  <c r="O24" i="7"/>
  <c r="O23" i="7"/>
  <c r="M22" i="7"/>
  <c r="L22" i="7"/>
  <c r="K22" i="7"/>
  <c r="O21" i="7"/>
  <c r="O20" i="7"/>
  <c r="O19" i="7"/>
  <c r="O18" i="7"/>
  <c r="O17" i="7"/>
  <c r="O16" i="7"/>
  <c r="O15" i="7"/>
  <c r="O14" i="7"/>
  <c r="O13" i="7"/>
  <c r="O12" i="7"/>
  <c r="O11" i="7"/>
  <c r="O10" i="7"/>
  <c r="L9" i="7"/>
  <c r="O9" i="7" s="1"/>
  <c r="O8" i="7"/>
  <c r="O7" i="7"/>
  <c r="O6" i="7"/>
  <c r="O5" i="7"/>
  <c r="O33" i="7" l="1"/>
  <c r="O38" i="7"/>
  <c r="O22" i="7"/>
  <c r="O36" i="7"/>
</calcChain>
</file>

<file path=xl/comments1.xml><?xml version="1.0" encoding="utf-8"?>
<comments xmlns="http://schemas.openxmlformats.org/spreadsheetml/2006/main">
  <authors>
    <author>Ranger, Guylaine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Ranger, Guylaine:</t>
        </r>
        <r>
          <rPr>
            <sz val="9"/>
            <color indexed="81"/>
            <rFont val="Tahoma"/>
            <family val="2"/>
          </rPr>
          <t xml:space="preserve">
5919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Ranger, Guylaine:</t>
        </r>
        <r>
          <rPr>
            <sz val="9"/>
            <color indexed="81"/>
            <rFont val="Tahoma"/>
            <family val="2"/>
          </rPr>
          <t xml:space="preserve">
Tansfert prévue sous Hélène Lacroix (annie marcotte) à partir du 18 octobre 2023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Ranger, Guylaine:</t>
        </r>
        <r>
          <rPr>
            <sz val="9"/>
            <color indexed="81"/>
            <rFont val="Tahoma"/>
            <family val="2"/>
          </rPr>
          <t xml:space="preserve">
F551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>Ranger, Guylaine:</t>
        </r>
        <r>
          <rPr>
            <sz val="9"/>
            <color indexed="81"/>
            <rFont val="Tahoma"/>
            <family val="2"/>
          </rPr>
          <t xml:space="preserve">
SIF: 13
</t>
        </r>
      </text>
    </comment>
  </commentList>
</comments>
</file>

<file path=xl/sharedStrings.xml><?xml version="1.0" encoding="utf-8"?>
<sst xmlns="http://schemas.openxmlformats.org/spreadsheetml/2006/main" count="711" uniqueCount="265">
  <si>
    <t>Marie-Josée Tremblay</t>
  </si>
  <si>
    <t xml:space="preserve">Centre jeunesse </t>
  </si>
  <si>
    <t>-</t>
  </si>
  <si>
    <t>Robert James Borris</t>
  </si>
  <si>
    <t>SMD</t>
  </si>
  <si>
    <t>Manon Lamontagne</t>
  </si>
  <si>
    <t>SM-Dépendances</t>
  </si>
  <si>
    <t>3 RLS</t>
  </si>
  <si>
    <t>Service des ressources non institutionnelles en santé mentale et partenariat inter programmes  (PB, PDS et RY)</t>
  </si>
  <si>
    <t>Programmes SMA 2ème ligne ambulatoires PB, PDS et RY</t>
  </si>
  <si>
    <t>n/a</t>
  </si>
  <si>
    <t xml:space="preserve">Direction jeunesse et services psychosociaux dans la communauté et partenariat </t>
  </si>
  <si>
    <t>Caroline Bergeron</t>
  </si>
  <si>
    <t>RY et PDS</t>
  </si>
  <si>
    <t>Pédo-psychiatrie</t>
  </si>
  <si>
    <t>SM - Dépendances</t>
  </si>
  <si>
    <t>CISSSME</t>
  </si>
  <si>
    <t>Martin Cyr</t>
  </si>
  <si>
    <t>DSM - SD</t>
  </si>
  <si>
    <t>Services diagnostiques</t>
  </si>
  <si>
    <t>HPB, HHM HDS</t>
  </si>
  <si>
    <t xml:space="preserve">Imagerie médicale </t>
  </si>
  <si>
    <t>Christine Cloutier
Janie Morissette</t>
  </si>
  <si>
    <t>HPB</t>
  </si>
  <si>
    <t>Hémodynamie</t>
  </si>
  <si>
    <t>Neurologie</t>
  </si>
  <si>
    <t>Médecine nucléaire</t>
  </si>
  <si>
    <t>Hélène Lacroix</t>
  </si>
  <si>
    <t>SAPA-SG</t>
  </si>
  <si>
    <t>Diana Milette</t>
  </si>
  <si>
    <t>SAPA-SAD</t>
  </si>
  <si>
    <t>Soutien à domicile - multi</t>
  </si>
  <si>
    <t>éq. SAD: 
Brigitte Rhéaume, Émilie Côté,
 Marilène Labrosse</t>
  </si>
  <si>
    <t>Centre de jour</t>
  </si>
  <si>
    <t>Chantal Savard
Mélissa Paradis-Lapointe</t>
  </si>
  <si>
    <t>SAPA-Hébergement</t>
  </si>
  <si>
    <t>SAPA</t>
  </si>
  <si>
    <t>Services professionnels et milieu de vie 
pôle Est et Ouest</t>
  </si>
  <si>
    <t>Services clientèle et milieu de vie 
pôle Est et Ouest</t>
  </si>
  <si>
    <t>Direction santé mentale et dépendance</t>
  </si>
  <si>
    <t>Christine Emond</t>
  </si>
  <si>
    <t>Cindy Dulude</t>
  </si>
  <si>
    <t>Programme jeunesse et santé maternel et et des enfants</t>
  </si>
  <si>
    <t xml:space="preserve"> Caroline Bergeron</t>
  </si>
  <si>
    <t>Archives</t>
  </si>
  <si>
    <t xml:space="preserve">SIPPE, OLO et SPI </t>
  </si>
  <si>
    <t>Christine Gélinas</t>
  </si>
  <si>
    <t xml:space="preserve">Services SRA - PROXIMITÉ </t>
  </si>
  <si>
    <t xml:space="preserve">Services psychosociaux généraux </t>
  </si>
  <si>
    <t xml:space="preserve">Catherine Bisson 
</t>
  </si>
  <si>
    <t>Direction déficience intellectuelle, trouble du spectre de l’autisme et déficience physique</t>
  </si>
  <si>
    <t>Services professionnels volet CLSC (Agir tôt: orthophonie, ergothérapie, physiothérapie, psychosociaux...)</t>
  </si>
  <si>
    <t>Services Guichet Accès Jeunesse SMJ-JED 0-17</t>
  </si>
  <si>
    <t>Mélanie Jodoin/ Robert James, Borris</t>
  </si>
  <si>
    <t xml:space="preserve">Services externes en Dépendance/toxicomanie </t>
  </si>
  <si>
    <t xml:space="preserve">Services DI-TSA-DP </t>
  </si>
  <si>
    <t>Santé mentale jeunesse 1ere ligne</t>
  </si>
  <si>
    <t>Programmes SMA 1ère ligne ambulatoires (SMA-GASMA)</t>
  </si>
  <si>
    <t>voir DSMD</t>
  </si>
  <si>
    <t>RLS PDS</t>
  </si>
  <si>
    <t>Pédo-psychiatrie PDS</t>
  </si>
  <si>
    <t>Programme jeunesse et santé maternel et des enfants</t>
  </si>
  <si>
    <t xml:space="preserve">Nutrition clinique volet CLSC </t>
  </si>
  <si>
    <t xml:space="preserve">JED 6-17 ans </t>
  </si>
  <si>
    <t xml:space="preserve">FEJ 0-5 ans et ASSS </t>
  </si>
  <si>
    <t>Carrefour socio-médical jeunesse</t>
  </si>
  <si>
    <t xml:space="preserve">CAFE </t>
  </si>
  <si>
    <t>NOTES</t>
  </si>
  <si>
    <t>RY</t>
  </si>
  <si>
    <t>PDS</t>
  </si>
  <si>
    <t>PB</t>
  </si>
  <si>
    <t>Responsable</t>
  </si>
  <si>
    <t>Direction adjointe responsable</t>
  </si>
  <si>
    <t>Service</t>
  </si>
  <si>
    <t>Établissement/ Installations</t>
  </si>
  <si>
    <t>Secteurs d'activités demandés</t>
  </si>
  <si>
    <t>Fournisseur par RLS</t>
  </si>
  <si>
    <t xml:space="preserve"> Nombre de personnes en attente</t>
  </si>
  <si>
    <t>No.</t>
  </si>
  <si>
    <t>RLS Pierre-De Saurel</t>
  </si>
  <si>
    <t>RLS Richelieu-Yamaska</t>
  </si>
  <si>
    <t>RLS Pierre-Boucher</t>
  </si>
  <si>
    <t>CISSS de la
 Montérégie-Est</t>
  </si>
  <si>
    <t>Guylaine Ranger, DQEPE (formulaire 12530)</t>
  </si>
  <si>
    <t>Caroline Lebreux
(CC:  Nadia Lambert, Nancy Veillet)</t>
  </si>
  <si>
    <t>Benoit De Champlain</t>
  </si>
  <si>
    <r>
      <t xml:space="preserve">Demande d'accès à l'information
Listes d'attente par secteur d'activités - CISSS de la Montérégie-Est
</t>
    </r>
    <r>
      <rPr>
        <u/>
        <sz val="14"/>
        <color theme="1"/>
        <rFont val="Calibri"/>
        <family val="2"/>
        <scheme val="minor"/>
      </rPr>
      <t>Mise à jour Septembre 2023</t>
    </r>
  </si>
  <si>
    <t>Catherine Lacasse</t>
  </si>
  <si>
    <t>Michelle Deschênes/ Nancy St-Hilaire</t>
  </si>
  <si>
    <t>Fichiers par RLS (3) produit par les archives. Portrait 2023-09-09 (période 6)</t>
  </si>
  <si>
    <t>Fichiers par RLS (3) produit par les archives. Portrait 2023-09-09 (période 6)
(PB: 0-17 ans; PDS et RY: 0-5 ans)</t>
  </si>
  <si>
    <t>1 fichier: Santé mentale_adultes_liste d'attente</t>
  </si>
  <si>
    <t>Service RTS-UDPJ</t>
  </si>
  <si>
    <t>DPJ</t>
  </si>
  <si>
    <t>Marie-Josée Audette</t>
  </si>
  <si>
    <t>Service Évaluation/ Orientation St-Hyacinthe- Beloeil</t>
  </si>
  <si>
    <t>Service Évaluation/ Orientation Longueuil</t>
  </si>
  <si>
    <t>Service Évaluation/ Orientation Sorel Lajemmerais</t>
  </si>
  <si>
    <t>Service Évaluation/ Orientation St-Hubert</t>
  </si>
  <si>
    <t>Service Évaluation/ Orientation St-Jean</t>
  </si>
  <si>
    <t>Service Évaluation/ Orientation Châteauguay</t>
  </si>
  <si>
    <t>Service Évaluation/ Orientation Valleyfield</t>
  </si>
  <si>
    <t>Service Évaluation/ Orientation Vaudreuil</t>
  </si>
  <si>
    <t>Service Évaluation/ Orientation Chambly-Kateri</t>
  </si>
  <si>
    <t>Services adoption, recherches antécédents retrouvailles et expertises psychosociale</t>
  </si>
  <si>
    <t>Service délinquance Est</t>
  </si>
  <si>
    <t>Service délinquance Ouest</t>
  </si>
  <si>
    <t>Services à l'enfance Sorel/Tracy</t>
  </si>
  <si>
    <t>DAPJ-SPCP</t>
  </si>
  <si>
    <t>Services à l'enfance Saint-Hyacinthe</t>
  </si>
  <si>
    <t>Services à l'enfance Beloeil</t>
  </si>
  <si>
    <t>Services à l'enfance Longueuil 1</t>
  </si>
  <si>
    <t>Services à l'enfance Longueuil 2</t>
  </si>
  <si>
    <t>Services à l'enfance Saint-Hubert/Brossard (Champlain)</t>
  </si>
  <si>
    <t>Services à l'enfance Saint-Jean (Haut-Richelieu-Rouville)</t>
  </si>
  <si>
    <t>Services à l'enfance Chateauguay (Jardins Roussillon)</t>
  </si>
  <si>
    <t>Services à l'enfance Valleyfield/Huntingdon</t>
  </si>
  <si>
    <t>Services à l'enfance Vaudreuil/Soulanges</t>
  </si>
  <si>
    <t>Services psychologiques CJM</t>
  </si>
  <si>
    <t>Services aux adolescents Saint-Hyacinthe</t>
  </si>
  <si>
    <t>Services aux adolescents Saint-Hubert (Champlain)</t>
  </si>
  <si>
    <t>Services aux adolescents Saint-Jean 1 (Haut-Richelieu-Rouville)</t>
  </si>
  <si>
    <t>Services aux adolescents Saint-Jean 2 (Haut-Richelieu-Rouville)</t>
  </si>
  <si>
    <t>Services aux adolescents Chateauguay (Jardins Roussillon)</t>
  </si>
  <si>
    <t>Services aux adolescents Valleyfield/Huntingdon</t>
  </si>
  <si>
    <t>2 fichiers:  
- RLS RY_Liste d'attente PÉDO 2022-09-13
- RLS PDS_Pédopsychiatrie</t>
  </si>
  <si>
    <t xml:space="preserve">Services aux adolescents Longueuil </t>
  </si>
  <si>
    <t>Ressources Hébergement Est</t>
  </si>
  <si>
    <t>ND</t>
  </si>
  <si>
    <t xml:space="preserve">Non disponible </t>
  </si>
  <si>
    <t>Ressources Hébergement Ouest</t>
  </si>
  <si>
    <t>Ressources Hébergement Longueuil</t>
  </si>
  <si>
    <t>1 fichier: listes d'attente programme jeunesse 2023-09</t>
  </si>
  <si>
    <t>Josée Préfontaine</t>
  </si>
  <si>
    <t>Clinique d'évaluation du trouble du spectre de l'autisme (CÉTSA)</t>
  </si>
  <si>
    <t>Christine Émond</t>
  </si>
  <si>
    <t xml:space="preserve">5910 - 5930 </t>
  </si>
  <si>
    <t>6865 - 7101 - 7108</t>
  </si>
  <si>
    <t>30500 - 30505</t>
  </si>
  <si>
    <t>30100 - 30170</t>
  </si>
  <si>
    <t>30145 - 30320 - 4110</t>
  </si>
  <si>
    <t>40120 - 40150</t>
  </si>
  <si>
    <t xml:space="preserve">5930 - 5942 </t>
  </si>
  <si>
    <t>Fichiers par RLS (3): Imagerie médicale_F12530_23-24_P06</t>
  </si>
  <si>
    <r>
      <t xml:space="preserve">Services professionnels volet hospitalier - </t>
    </r>
    <r>
      <rPr>
        <b/>
        <sz val="10"/>
        <rFont val="Inherit"/>
      </rPr>
      <t>Inhalothérapie</t>
    </r>
  </si>
  <si>
    <r>
      <t>Services professionnels volet hospitalier -</t>
    </r>
    <r>
      <rPr>
        <b/>
        <sz val="10"/>
        <rFont val="Inherit"/>
      </rPr>
      <t xml:space="preserve"> Service social</t>
    </r>
  </si>
  <si>
    <r>
      <t>Services professionnels volet hospitalier -</t>
    </r>
    <r>
      <rPr>
        <b/>
        <sz val="10"/>
        <rFont val="Inherit"/>
      </rPr>
      <t xml:space="preserve"> Orthophonie</t>
    </r>
  </si>
  <si>
    <r>
      <t xml:space="preserve">Services professionnels volet hospitalier - </t>
    </r>
    <r>
      <rPr>
        <b/>
        <sz val="10"/>
        <rFont val="Inherit"/>
      </rPr>
      <t>Nutrition</t>
    </r>
  </si>
  <si>
    <r>
      <t>Services professionnels volet hospitalier -</t>
    </r>
    <r>
      <rPr>
        <b/>
        <sz val="10"/>
        <rFont val="Inherit"/>
      </rPr>
      <t xml:space="preserve"> Physiothérapie</t>
    </r>
  </si>
  <si>
    <r>
      <t>Services professionnels volet hospitalier   -</t>
    </r>
    <r>
      <rPr>
        <b/>
        <sz val="10"/>
        <rFont val="Inherit"/>
      </rPr>
      <t xml:space="preserve"> Ergothérapie</t>
    </r>
  </si>
  <si>
    <t>3 fichiers par RLS:  Soutien à domicile_F34000_P6 23-24</t>
  </si>
  <si>
    <t>Annie Marcotte</t>
  </si>
  <si>
    <t>Brigitte Rhéaume (Marilène Labrosse, coordonnatrice RPA et Véronique Demers )</t>
  </si>
  <si>
    <t>Hôpital de jour</t>
  </si>
  <si>
    <t>1 fichier: Liste CDJ-HDJ.doc 
(Centre de jour (3 RLS) et HJ HDS)</t>
  </si>
  <si>
    <t>Josée Monfette</t>
  </si>
  <si>
    <t xml:space="preserve">Services gériatriques spécialisés - RI </t>
  </si>
  <si>
    <t>1 fichier: Liste d'attente_RI - hôpital jour - Services gériatriques spécialisés</t>
  </si>
  <si>
    <t>2 fichiers: 
- Liste CDJ-HDJ.doc 
- Liste d'attente_RI - hôpital jour - Services gériatriques spécialisés.xlsx</t>
  </si>
  <si>
    <t>SAPA-SAD (PDS)
SAPA-SG (RY et PB)</t>
  </si>
  <si>
    <t>Diana Milette/
Hélène Lacroix</t>
  </si>
  <si>
    <t>VOIR services gériatriques
 spéc. - Autres</t>
  </si>
  <si>
    <t>Services gériatriques spécialisés - autres / Hôpital Pierre-Boucher (HPB: Bellagio RPA)</t>
  </si>
  <si>
    <r>
      <t xml:space="preserve">Cliniq. ext. Physio: 78
HJ: 64
Infirm. Cognition: 15
</t>
    </r>
    <r>
      <rPr>
        <u/>
        <sz val="11"/>
        <rFont val="Calibri"/>
        <family val="2"/>
        <scheme val="minor"/>
      </rPr>
      <t>TOTAL: 157</t>
    </r>
  </si>
  <si>
    <r>
      <t xml:space="preserve">Physiothérapeute: 10
Ergorthérapeute (incl. conduite auto):  41
</t>
    </r>
    <r>
      <rPr>
        <u/>
        <sz val="11"/>
        <rFont val="Calibri"/>
        <family val="2"/>
        <scheme val="minor"/>
      </rPr>
      <t>TOTAL : 51</t>
    </r>
    <r>
      <rPr>
        <sz val="11"/>
        <rFont val="Calibri"/>
        <family val="2"/>
        <scheme val="minor"/>
      </rPr>
      <t xml:space="preserve">
</t>
    </r>
  </si>
  <si>
    <t>Physio.: 10
Ergo.: 19
T.S.: 0</t>
  </si>
  <si>
    <t>Physio.: 0
Ergo.: 13
T.S.: 0</t>
  </si>
  <si>
    <t>Physio.: 0
Ergo.: 7
T.S.: 0</t>
  </si>
  <si>
    <r>
      <t xml:space="preserve">Neuropsy.: 3
Ergo.: 2
Physio.: 7
</t>
    </r>
    <r>
      <rPr>
        <u/>
        <sz val="11"/>
        <rFont val="Calibri"/>
        <family val="2"/>
        <scheme val="minor"/>
      </rPr>
      <t>TOTAL: 12</t>
    </r>
  </si>
  <si>
    <t>Guylaine Ranger, DQEPE 
formulaires 34000)</t>
  </si>
  <si>
    <t xml:space="preserve">Services professionnels volet hospitalier  </t>
  </si>
  <si>
    <t>DSM - SHPP</t>
  </si>
  <si>
    <t>Nathalie Lemire</t>
  </si>
  <si>
    <t>DSM</t>
  </si>
  <si>
    <t>Nahalie Lemire</t>
  </si>
  <si>
    <t>1 fichier PDF: Compilation des listes d'attente ÉDUC P06 23-24</t>
  </si>
  <si>
    <t>Stéphanie Hubert (Sonia Bonin)</t>
  </si>
  <si>
    <t>nd</t>
  </si>
  <si>
    <t xml:space="preserve">Ergo.:  312
Physio.:  123
Nutri.:  52
T.S.:  149 </t>
  </si>
  <si>
    <t>Électrophysiologie médicale</t>
  </si>
  <si>
    <r>
      <t xml:space="preserve">
</t>
    </r>
    <r>
      <rPr>
        <sz val="11"/>
        <color rgb="FF3333FF"/>
        <rFont val="Calibri"/>
        <family val="2"/>
        <scheme val="minor"/>
      </rPr>
      <t xml:space="preserve">
À NOTER:  
les services professionnels en milieu hospitalier inclus les professionnels de la gériatrie en UCDG à HHM et HDS  </t>
    </r>
  </si>
  <si>
    <r>
      <t xml:space="preserve">Fichiers par RLS (2) produit par les archives. Portrait 2023-09-09 (période 6)
</t>
    </r>
    <r>
      <rPr>
        <sz val="11"/>
        <color rgb="FF3333FF"/>
        <rFont val="Calibri"/>
        <family val="2"/>
        <scheme val="minor"/>
      </rPr>
      <t>Note: ajout à la liste demandée.</t>
    </r>
  </si>
  <si>
    <t>18.1</t>
  </si>
  <si>
    <t>18.2</t>
  </si>
  <si>
    <t>18.3</t>
  </si>
  <si>
    <t>18.4</t>
  </si>
  <si>
    <t>18.5</t>
  </si>
  <si>
    <t>18.6</t>
  </si>
  <si>
    <t>SIM-PEP</t>
  </si>
  <si>
    <t xml:space="preserve">Manon Lamontagne </t>
  </si>
  <si>
    <r>
      <t xml:space="preserve">1 fichier: Liste d'attente_RI - hôpital jour - Services gériatriques spécialisés
</t>
    </r>
    <r>
      <rPr>
        <sz val="11"/>
        <color rgb="FF3333FF"/>
        <rFont val="Calibri"/>
        <family val="2"/>
        <scheme val="minor"/>
      </rPr>
      <t>Note 1:  RPA Bellagio (PB) = Services gériatriques spécialisés.
Note 2: Info de Annie Marcotte: UEGM projet en développement.</t>
    </r>
  </si>
  <si>
    <r>
      <t xml:space="preserve">Fichiers par RLS (3) produit par les archives. Portrait 2023-09-09 (période 6)
</t>
    </r>
    <r>
      <rPr>
        <sz val="11"/>
        <color rgb="FF3333FF"/>
        <rFont val="Calibri"/>
        <family val="2"/>
        <scheme val="minor"/>
      </rPr>
      <t xml:space="preserve">
Note:  Ajout du SIF, suivi d'intensité flexible (RLS PDS) à partir de P3 23-24</t>
    </r>
  </si>
  <si>
    <r>
      <t xml:space="preserve">Fichiers par RLS (2):  Santé mentale_adultes_liste d'attente
</t>
    </r>
    <r>
      <rPr>
        <sz val="11"/>
        <color rgb="FF3333FF"/>
        <rFont val="Calibri"/>
        <family val="2"/>
        <scheme val="minor"/>
      </rPr>
      <t>Note: PPEP :  à PB et RY</t>
    </r>
  </si>
  <si>
    <t>Fichier: Attente Médecine nucléaire P6 23-24</t>
  </si>
  <si>
    <t>Fichier: Attente électrophysiologie et neurologie P6 23-24</t>
  </si>
  <si>
    <t>Fichier: Hémodynamie_HPB_F551_P6 23-24</t>
  </si>
  <si>
    <r>
      <t xml:space="preserve">1 Fichier Excel: Services professionnels Listes d'attente-Patients hospitalisés
</t>
    </r>
    <r>
      <rPr>
        <sz val="11"/>
        <color rgb="FF3333FF"/>
        <rFont val="Calibri"/>
        <family val="2"/>
        <scheme val="minor"/>
      </rPr>
      <t>(voir liste d'attente détaillée par professionnel ci-dessous)</t>
    </r>
  </si>
  <si>
    <t xml:space="preserve">SIV et SIF </t>
  </si>
  <si>
    <t>CISSS de la Montérégie-Est</t>
  </si>
  <si>
    <t>Services Guichet Accès Jeunesse</t>
  </si>
  <si>
    <t>Programmes DI-TSA 0-100 ans et DP 0-18 ans</t>
  </si>
  <si>
    <t>Programmes SMA 1ère ligne ambulatoires</t>
  </si>
  <si>
    <t>Programmes SMA 2ème ligne ambulatoires</t>
  </si>
  <si>
    <t>Services à l'enfance et aux adolescents Beloeil</t>
  </si>
  <si>
    <t>Guichet d'accès soutien à domicile</t>
  </si>
  <si>
    <t>Programmes services psychosociaux et dépendance</t>
  </si>
  <si>
    <t>Services professionnels volet hospitalier réadaptation</t>
  </si>
  <si>
    <t>Services professionnels volet hospitalier psychosocial</t>
  </si>
  <si>
    <t>Orthophonie volet CLSC</t>
  </si>
  <si>
    <t>Guichet d'accès pour la clientèle orpheline</t>
  </si>
  <si>
    <t>Maladies chroniques</t>
  </si>
  <si>
    <t>X</t>
  </si>
  <si>
    <t>Clinique de développement de l'enfant (CDPE)</t>
  </si>
  <si>
    <t>43.1</t>
  </si>
  <si>
    <t>43.2</t>
  </si>
  <si>
    <t>43.3</t>
  </si>
  <si>
    <t>43.4</t>
  </si>
  <si>
    <t>43.5</t>
  </si>
  <si>
    <t>N/A</t>
  </si>
  <si>
    <t>FEJ</t>
  </si>
  <si>
    <t>JED 0-5 / ASSS</t>
  </si>
  <si>
    <t>Accès Jeunesse JED</t>
  </si>
  <si>
    <t xml:space="preserve"> </t>
  </si>
  <si>
    <t>Patients orphelins sans inscription de groupe (GAMF)</t>
  </si>
  <si>
    <t>NA</t>
  </si>
  <si>
    <r>
      <t xml:space="preserve">Demande d'accès à l'information
Listes d'attente par secteur d'activités - CISSS de la Montérégie-Est
</t>
    </r>
    <r>
      <rPr>
        <u/>
        <sz val="14"/>
        <color theme="1"/>
        <rFont val="Calibri"/>
        <family val="2"/>
        <scheme val="minor"/>
      </rPr>
      <t>P13 - 31 Mars 2026</t>
    </r>
  </si>
  <si>
    <t>Physio.:4
Ergo.: 1
T.S.:0
Nutrition: 2
s.inf: 5
En date du 5 juin 2026</t>
  </si>
  <si>
    <t>Physio.: SAD
Ergo.:  8 (ICLSC en date du 2026-06-15)
T.S. / Éduc: 0 (prise en charge à l'admission)
Nutrition: SAD
s.infirmiers: 0 (prise en charge à l'admission)</t>
  </si>
  <si>
    <t>Physio.: 10 (ICLSC en date du 2026-06-15)
Ergo.: 2 (ICLSC en date du 2026-06-15)
T.S.: 0 (prise en charge à l'admission)
S.infirmiers: 0 (prise en charge à l'admission)
Nutrition: SAD</t>
  </si>
  <si>
    <t>Soins inf : 142
Inhalo : 7
Aide à dom : 77
Serv. Psycho : 618
Nutrition : 163
Ergo : 200
Physio : 158</t>
  </si>
  <si>
    <t>Soins inf : 40
Inhalo :4 
Aide à dom : 35
Serv. Psycho : 45
Nutrition : 17
Ergo : 51
Physio : 69</t>
  </si>
  <si>
    <t>Soins inf : 91
Inhalo : 3
Aide à dom : 68
Serv. Psycho : 396
Nutrition : 72
Ergo : 318
Physio : 207</t>
  </si>
  <si>
    <t xml:space="preserve">Données extraites du PowerBI du MSSS le 2026-06-15 </t>
  </si>
  <si>
    <t>Soins inf : 8
Prélèvements uniquement: 37
Serv. Psycho :7
Équipes éval: 19
en date du 2026-06-02</t>
  </si>
  <si>
    <t>Serv. Psycho : 1
Soins inf : 0
en date du 2026-06-15</t>
  </si>
  <si>
    <t>Soins inf : 5
Serv. Psycho : 2
En date du 2026-06-15</t>
  </si>
  <si>
    <t>HDJ: 26
Physio: 26
ergo:6
Infirm:  Cognition: 14
TOTAL: HDJ+Cognition = 40</t>
  </si>
  <si>
    <t>Physio:3
Ergo:3
inf: 3
TOTAL HDJ: 3</t>
  </si>
  <si>
    <t>Clinique: 157
Neuropsy:2 
Ergo:6 
Physio:18 
Tphys: 4</t>
  </si>
  <si>
    <t xml:space="preserve">Clinique: 93
Neuropsy:5 
Ergo:7 
Physio:7 </t>
  </si>
  <si>
    <t>Données en date du 2026-06-02</t>
  </si>
  <si>
    <t>Nombre d'usager ayant eu une demande de consultation le 2 juin ou avant et n'ayant pas eu de première intervention le 2 juin ou avant (toujours en attente le lendemain, 3 juin)</t>
  </si>
  <si>
    <t>Examen primaire</t>
  </si>
  <si>
    <t>tous types d'examens et d'attente confondus</t>
  </si>
  <si>
    <t>Examen Primaire</t>
  </si>
  <si>
    <t>CDJ Chevalier-de-Lévis:  0 usagers en attente 
CDJ Jeanne-Crevier:  41 usagers en attente et 14 en attente d'une 2ième journée
CDJ Mgr-Coderre: 6 usagers en attente et 8 en attente d'une 2ième journée</t>
  </si>
  <si>
    <t>CDJ Gaston-Bélanger: 5 usagers en attente</t>
  </si>
  <si>
    <t>CDJ Acton Vale:  0 usagers en attente
CDJ Marguerite-Adam:  39 usagers en attente
CDJ Andrée-Perreault:  16 usagers en attente</t>
  </si>
  <si>
    <t xml:space="preserve">SIM : 2
PEP : 3 </t>
  </si>
  <si>
    <t>SIM :  0
PEP :  5</t>
  </si>
  <si>
    <t xml:space="preserve">SIM :  2
PEP : 8  </t>
  </si>
  <si>
    <t>'Pas de SIM et PEP à PDS</t>
  </si>
  <si>
    <t>Nutri : 40
T.S. : 61
Éduc. Spéc. : 22</t>
  </si>
  <si>
    <t>Nutri : 14
T.S. : 14
Éduc. Spéc. : 2</t>
  </si>
  <si>
    <t>Nutri : 22
T.S. : 53
Éduc. Spéc. : 29</t>
  </si>
  <si>
    <t>Nutri : 76
T.S. : 128
Éduc. Spéc. : 53</t>
  </si>
  <si>
    <t>Photo prise le 31 mars 2026, à 23h59</t>
  </si>
  <si>
    <t>Ergo : 122
Physio : 54</t>
  </si>
  <si>
    <t>Ergo : 35
Physio : 15</t>
  </si>
  <si>
    <t>Ergo : 117
Physio : 55</t>
  </si>
  <si>
    <t>Ergo : 274
Physio : 124</t>
  </si>
  <si>
    <t>166 usagers en attente (102 sont pour des cours de groupe seulement)</t>
  </si>
  <si>
    <t>79 usagers en attente (56 sont pour des cours de groupe seulement)</t>
  </si>
  <si>
    <t>À savoir: Les usagers en attente sont pour l'ensemble des programmes, incluant les cours de groupe.  Lorsqu'ils sont admis, il n'y a aucune attente pour rencontre un professionnel de façon individuelle.</t>
  </si>
  <si>
    <t>81 usagers en attente (34 sont pour des cours de groupe seulement)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</si>
</sst>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$_ ;_ * \(#,##0.00\)\ _$_ ;_ * &quot;-&quot;??_)\ _$_ ;_ @_ "/>
    <numFmt numFmtId="165" formatCode="_ * #,##0_)\ _$_ ;_ * \(#,##0\)\ _$_ ;_ * &quot;-&quot;??_)\ _$_ ;_ @_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Inherit"/>
    </font>
    <font>
      <sz val="11"/>
      <name val="Calibri"/>
      <family val="2"/>
      <scheme val="minor"/>
    </font>
    <font>
      <sz val="10"/>
      <color theme="1"/>
      <name val="Inherit"/>
    </font>
    <font>
      <b/>
      <sz val="10"/>
      <name val="Calibri"/>
      <family val="2"/>
    </font>
    <font>
      <sz val="12"/>
      <color rgb="FF323130"/>
      <name val="Calibri"/>
      <family val="2"/>
    </font>
    <font>
      <b/>
      <sz val="12"/>
      <color rgb="FF323130"/>
      <name val="Calibri"/>
      <family val="2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Inherit"/>
    </font>
    <font>
      <sz val="11"/>
      <color rgb="FFFF0000"/>
      <name val="Calibri"/>
      <family val="2"/>
      <scheme val="minor"/>
    </font>
    <font>
      <sz val="11"/>
      <color rgb="FF3333FF"/>
      <name val="Calibri"/>
      <family val="2"/>
      <scheme val="minor"/>
    </font>
    <font>
      <sz val="10"/>
      <color rgb="FFFF0000"/>
      <name val="Inherit"/>
    </font>
    <font>
      <b/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sz val="12"/>
      <color rgb="FF201F1E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rgb="FFAEAAAA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" xfId="0" quotePrefix="1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1" fontId="5" fillId="0" borderId="2" xfId="1" applyNumberFormat="1" applyFont="1" applyFill="1" applyBorder="1" applyAlignment="1">
      <alignment horizontal="righ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center" wrapText="1"/>
    </xf>
    <xf numFmtId="1" fontId="5" fillId="0" borderId="3" xfId="1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7" fillId="0" borderId="0" xfId="0" applyFont="1"/>
    <xf numFmtId="1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19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" fontId="5" fillId="0" borderId="8" xfId="1" applyNumberFormat="1" applyFont="1" applyFill="1" applyBorder="1" applyAlignment="1">
      <alignment horizontal="right" vertical="center" wrapText="1"/>
    </xf>
    <xf numFmtId="165" fontId="5" fillId="0" borderId="8" xfId="1" applyNumberFormat="1" applyFont="1" applyFill="1" applyBorder="1" applyAlignment="1">
      <alignment horizontal="right" vertical="center" wrapText="1"/>
    </xf>
    <xf numFmtId="0" fontId="0" fillId="3" borderId="11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4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" fontId="5" fillId="0" borderId="12" xfId="1" applyNumberFormat="1" applyFont="1" applyFill="1" applyBorder="1" applyAlignment="1">
      <alignment horizontal="right" vertical="center" wrapText="1"/>
    </xf>
    <xf numFmtId="165" fontId="5" fillId="0" borderId="12" xfId="1" applyNumberFormat="1" applyFont="1" applyFill="1" applyBorder="1" applyAlignment="1">
      <alignment horizontal="right" vertical="center" wrapText="1"/>
    </xf>
    <xf numFmtId="0" fontId="0" fillId="3" borderId="14" xfId="0" applyFill="1" applyBorder="1"/>
    <xf numFmtId="0" fontId="0" fillId="0" borderId="14" xfId="0" applyBorder="1" applyAlignment="1">
      <alignment vertical="center"/>
    </xf>
    <xf numFmtId="0" fontId="0" fillId="0" borderId="14" xfId="0" applyBorder="1"/>
    <xf numFmtId="0" fontId="4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" fontId="5" fillId="0" borderId="15" xfId="1" applyNumberFormat="1" applyFont="1" applyFill="1" applyBorder="1" applyAlignment="1">
      <alignment horizontal="right" vertical="center" wrapText="1"/>
    </xf>
    <xf numFmtId="165" fontId="5" fillId="0" borderId="15" xfId="1" applyNumberFormat="1" applyFont="1" applyFill="1" applyBorder="1" applyAlignment="1">
      <alignment horizontal="right" vertical="center" wrapText="1"/>
    </xf>
    <xf numFmtId="0" fontId="0" fillId="3" borderId="18" xfId="0" applyFill="1" applyBorder="1"/>
    <xf numFmtId="0" fontId="0" fillId="0" borderId="18" xfId="0" applyBorder="1" applyAlignment="1">
      <alignment vertical="center"/>
    </xf>
    <xf numFmtId="0" fontId="0" fillId="0" borderId="18" xfId="0" applyBorder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 inden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1" fontId="22" fillId="0" borderId="3" xfId="1" applyNumberFormat="1" applyFont="1" applyFill="1" applyBorder="1" applyAlignment="1">
      <alignment horizontal="right" vertical="center" wrapText="1"/>
    </xf>
    <xf numFmtId="165" fontId="22" fillId="0" borderId="3" xfId="1" applyNumberFormat="1" applyFont="1" applyFill="1" applyBorder="1" applyAlignment="1">
      <alignment horizontal="right" vertical="center" wrapText="1"/>
    </xf>
    <xf numFmtId="0" fontId="0" fillId="5" borderId="8" xfId="0" applyFill="1" applyBorder="1" applyAlignment="1">
      <alignment horizontal="left" vertical="center" indent="3"/>
    </xf>
    <xf numFmtId="0" fontId="0" fillId="5" borderId="12" xfId="0" applyFill="1" applyBorder="1" applyAlignment="1">
      <alignment horizontal="left" vertical="center" indent="3"/>
    </xf>
    <xf numFmtId="0" fontId="0" fillId="5" borderId="15" xfId="0" applyFill="1" applyBorder="1" applyAlignment="1">
      <alignment horizontal="left" vertical="center" indent="3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wrapText="1"/>
    </xf>
    <xf numFmtId="165" fontId="5" fillId="0" borderId="2" xfId="1" applyNumberFormat="1" applyFont="1" applyFill="1" applyBorder="1" applyAlignment="1">
      <alignment horizontal="center" vertical="center" wrapText="1"/>
    </xf>
    <xf numFmtId="1" fontId="5" fillId="6" borderId="3" xfId="1" applyNumberFormat="1" applyFont="1" applyFill="1" applyBorder="1" applyAlignment="1">
      <alignment horizontal="right" vertical="center" wrapText="1"/>
    </xf>
    <xf numFmtId="165" fontId="5" fillId="6" borderId="3" xfId="1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7" fillId="0" borderId="0" xfId="0" applyFont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0" fillId="5" borderId="12" xfId="0" applyFill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0" fillId="5" borderId="15" xfId="0" applyFill="1" applyBorder="1" applyAlignment="1">
      <alignment horizontal="left" vertical="center" wrapText="1"/>
    </xf>
    <xf numFmtId="0" fontId="5" fillId="0" borderId="15" xfId="0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7" fillId="0" borderId="2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22" fillId="7" borderId="3" xfId="1" applyNumberFormat="1" applyFont="1" applyFill="1" applyBorder="1" applyAlignment="1">
      <alignment horizontal="right" vertical="center" wrapText="1"/>
    </xf>
    <xf numFmtId="1" fontId="22" fillId="7" borderId="1" xfId="1" applyNumberFormat="1" applyFont="1" applyFill="1" applyBorder="1" applyAlignment="1">
      <alignment horizontal="right" vertical="center" wrapText="1"/>
    </xf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99FF"/>
  </sheetPr>
  <dimension ref="A1:Y83"/>
  <sheetViews>
    <sheetView view="pageBreakPreview" zoomScale="60" zoomScaleNormal="85" workbookViewId="0">
      <selection activeCell="X16" sqref="X16"/>
    </sheetView>
  </sheetViews>
  <sheetFormatPr baseColWidth="10" defaultColWidth="11.42578125" defaultRowHeight="15"/>
  <cols>
    <col min="1" max="1" width="4.5703125" style="6" customWidth="1"/>
    <col min="2" max="2" width="38.5703125" style="5" customWidth="1"/>
    <col min="3" max="3" width="8.42578125" style="4" hidden="1" customWidth="1"/>
    <col min="4" max="5" width="10.5703125" style="3" hidden="1" customWidth="1"/>
    <col min="6" max="6" width="14" style="3" hidden="1" customWidth="1"/>
    <col min="7" max="7" width="13" style="3" hidden="1" customWidth="1"/>
    <col min="8" max="8" width="14.42578125" style="3" hidden="1" customWidth="1"/>
    <col min="9" max="9" width="26" style="3" hidden="1" customWidth="1"/>
    <col min="10" max="10" width="22" style="3" hidden="1" customWidth="1"/>
    <col min="11" max="11" width="13.5703125" style="2" customWidth="1"/>
    <col min="12" max="12" width="19.42578125" style="2" customWidth="1"/>
    <col min="13" max="13" width="21.85546875" style="2" customWidth="1"/>
    <col min="14" max="14" width="11.28515625" style="2" customWidth="1"/>
    <col min="15" max="15" width="18.140625" style="2" customWidth="1"/>
    <col min="16" max="16" width="38.5703125" style="1" hidden="1" customWidth="1"/>
    <col min="17" max="17" width="7.5703125" customWidth="1"/>
    <col min="18" max="18" width="16.42578125" customWidth="1"/>
    <col min="19" max="19" width="11.140625" customWidth="1"/>
    <col min="20" max="20" width="10" customWidth="1"/>
    <col min="21" max="21" width="13.140625" customWidth="1"/>
    <col min="22" max="22" width="49.42578125" customWidth="1"/>
  </cols>
  <sheetData>
    <row r="1" spans="1:25" ht="60.75" customHeight="1">
      <c r="A1" s="24"/>
      <c r="B1" s="161" t="s">
        <v>86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25"/>
    </row>
    <row r="2" spans="1:25" ht="9" customHeight="1">
      <c r="A2" s="24"/>
      <c r="B2" s="2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5"/>
    </row>
    <row r="3" spans="1:25" ht="30.75" customHeight="1">
      <c r="A3" s="24"/>
      <c r="B3" s="23"/>
      <c r="C3" s="22"/>
      <c r="D3" s="162" t="s">
        <v>76</v>
      </c>
      <c r="E3" s="163"/>
      <c r="F3" s="163"/>
      <c r="G3" s="164"/>
      <c r="H3" s="48"/>
      <c r="I3" s="21"/>
      <c r="J3" s="21"/>
      <c r="K3" s="165" t="s">
        <v>77</v>
      </c>
      <c r="L3" s="166"/>
      <c r="M3" s="166"/>
      <c r="N3" s="166"/>
      <c r="O3" s="167"/>
      <c r="P3" s="20"/>
      <c r="Q3" s="25"/>
    </row>
    <row r="4" spans="1:25" ht="48.75" customHeight="1">
      <c r="A4" s="19" t="s">
        <v>78</v>
      </c>
      <c r="B4" s="19" t="s">
        <v>75</v>
      </c>
      <c r="C4" s="17" t="s">
        <v>74</v>
      </c>
      <c r="D4" s="17" t="s">
        <v>73</v>
      </c>
      <c r="E4" s="17" t="s">
        <v>70</v>
      </c>
      <c r="F4" s="17" t="s">
        <v>69</v>
      </c>
      <c r="G4" s="17" t="s">
        <v>68</v>
      </c>
      <c r="H4" s="17"/>
      <c r="I4" s="17" t="s">
        <v>72</v>
      </c>
      <c r="J4" s="17" t="s">
        <v>71</v>
      </c>
      <c r="K4" s="30" t="s">
        <v>81</v>
      </c>
      <c r="L4" s="30" t="s">
        <v>79</v>
      </c>
      <c r="M4" s="30" t="s">
        <v>80</v>
      </c>
      <c r="N4" s="30" t="s">
        <v>1</v>
      </c>
      <c r="O4" s="30" t="s">
        <v>82</v>
      </c>
      <c r="P4" s="16" t="s">
        <v>67</v>
      </c>
      <c r="Q4" s="25"/>
    </row>
    <row r="5" spans="1:25" s="11" customFormat="1" ht="30" customHeight="1">
      <c r="A5" s="8">
        <v>1</v>
      </c>
      <c r="B5" s="10" t="s">
        <v>66</v>
      </c>
      <c r="C5" s="7" t="s">
        <v>7</v>
      </c>
      <c r="D5" s="7" t="s">
        <v>44</v>
      </c>
      <c r="E5" s="7" t="s">
        <v>41</v>
      </c>
      <c r="F5" s="7" t="s">
        <v>10</v>
      </c>
      <c r="G5" s="45" t="s">
        <v>133</v>
      </c>
      <c r="H5" s="45"/>
      <c r="I5" s="31" t="s">
        <v>11</v>
      </c>
      <c r="J5" s="31" t="s">
        <v>0</v>
      </c>
      <c r="K5" s="26">
        <v>29</v>
      </c>
      <c r="L5" s="26" t="s">
        <v>10</v>
      </c>
      <c r="M5" s="26">
        <v>15</v>
      </c>
      <c r="N5" s="27">
        <v>0</v>
      </c>
      <c r="O5" s="27">
        <f>SUM(K5:N5)</f>
        <v>44</v>
      </c>
      <c r="P5" s="9" t="s">
        <v>89</v>
      </c>
      <c r="Q5" s="25"/>
      <c r="R5"/>
      <c r="S5"/>
      <c r="T5"/>
      <c r="U5"/>
      <c r="V5"/>
      <c r="W5"/>
      <c r="X5"/>
      <c r="Y5"/>
    </row>
    <row r="6" spans="1:25" s="11" customFormat="1" ht="30" customHeight="1">
      <c r="A6" s="8">
        <v>2</v>
      </c>
      <c r="B6" s="10" t="s">
        <v>65</v>
      </c>
      <c r="C6" s="7" t="s">
        <v>7</v>
      </c>
      <c r="D6" s="7" t="s">
        <v>44</v>
      </c>
      <c r="E6" s="7" t="s">
        <v>41</v>
      </c>
      <c r="F6" s="7" t="s">
        <v>10</v>
      </c>
      <c r="G6" s="7" t="s">
        <v>10</v>
      </c>
      <c r="H6" s="7"/>
      <c r="I6" s="31" t="s">
        <v>11</v>
      </c>
      <c r="J6" s="31" t="s">
        <v>0</v>
      </c>
      <c r="K6" s="26">
        <v>6</v>
      </c>
      <c r="L6" s="26" t="s">
        <v>10</v>
      </c>
      <c r="M6" s="26" t="s">
        <v>10</v>
      </c>
      <c r="N6" s="27">
        <v>0</v>
      </c>
      <c r="O6" s="27">
        <f t="shared" ref="O6:O20" si="0">SUM(K6:N6)</f>
        <v>6</v>
      </c>
      <c r="P6" s="9" t="s">
        <v>89</v>
      </c>
      <c r="Q6" s="25"/>
      <c r="R6"/>
      <c r="S6"/>
      <c r="T6"/>
      <c r="U6"/>
      <c r="V6"/>
      <c r="W6"/>
      <c r="X6"/>
      <c r="Y6"/>
    </row>
    <row r="7" spans="1:25" s="11" customFormat="1" ht="30" customHeight="1">
      <c r="A7" s="8">
        <v>3</v>
      </c>
      <c r="B7" s="10" t="s">
        <v>64</v>
      </c>
      <c r="C7" s="7" t="s">
        <v>7</v>
      </c>
      <c r="D7" s="7" t="s">
        <v>44</v>
      </c>
      <c r="E7" s="7" t="s">
        <v>88</v>
      </c>
      <c r="F7" s="7" t="s">
        <v>12</v>
      </c>
      <c r="G7" s="7" t="s">
        <v>40</v>
      </c>
      <c r="H7" s="7" t="s">
        <v>139</v>
      </c>
      <c r="I7" s="31" t="s">
        <v>61</v>
      </c>
      <c r="J7" s="31" t="s">
        <v>85</v>
      </c>
      <c r="K7" s="26">
        <v>91</v>
      </c>
      <c r="L7" s="26">
        <v>76</v>
      </c>
      <c r="M7" s="26">
        <v>136</v>
      </c>
      <c r="N7" s="27">
        <v>0</v>
      </c>
      <c r="O7" s="27">
        <f t="shared" si="0"/>
        <v>303</v>
      </c>
      <c r="P7" s="9" t="s">
        <v>89</v>
      </c>
      <c r="Q7" s="25"/>
      <c r="R7"/>
      <c r="S7"/>
      <c r="T7"/>
      <c r="U7"/>
      <c r="V7"/>
      <c r="W7"/>
      <c r="X7"/>
      <c r="Y7"/>
    </row>
    <row r="8" spans="1:25" s="11" customFormat="1" ht="30" customHeight="1">
      <c r="A8" s="8">
        <v>4</v>
      </c>
      <c r="B8" s="10" t="s">
        <v>63</v>
      </c>
      <c r="C8" s="7" t="s">
        <v>7</v>
      </c>
      <c r="D8" s="7" t="s">
        <v>44</v>
      </c>
      <c r="E8" s="7" t="s">
        <v>88</v>
      </c>
      <c r="F8" s="7" t="s">
        <v>12</v>
      </c>
      <c r="G8" s="7" t="s">
        <v>40</v>
      </c>
      <c r="H8" s="7">
        <v>30150</v>
      </c>
      <c r="I8" s="31" t="s">
        <v>11</v>
      </c>
      <c r="J8" s="31" t="s">
        <v>0</v>
      </c>
      <c r="K8" s="26">
        <v>514</v>
      </c>
      <c r="L8" s="26">
        <v>158</v>
      </c>
      <c r="M8" s="26">
        <v>726</v>
      </c>
      <c r="N8" s="27">
        <v>0</v>
      </c>
      <c r="O8" s="27">
        <f t="shared" si="0"/>
        <v>1398</v>
      </c>
      <c r="P8" s="9" t="s">
        <v>89</v>
      </c>
      <c r="Q8" s="25"/>
      <c r="R8"/>
      <c r="S8"/>
      <c r="T8"/>
      <c r="U8"/>
      <c r="V8"/>
      <c r="W8"/>
      <c r="X8"/>
      <c r="Y8"/>
    </row>
    <row r="9" spans="1:25" s="11" customFormat="1" ht="30" customHeight="1">
      <c r="A9" s="8">
        <v>5</v>
      </c>
      <c r="B9" s="10" t="s">
        <v>62</v>
      </c>
      <c r="C9" s="7" t="s">
        <v>7</v>
      </c>
      <c r="D9" s="7" t="s">
        <v>44</v>
      </c>
      <c r="E9" s="7" t="s">
        <v>88</v>
      </c>
      <c r="F9" s="7" t="s">
        <v>12</v>
      </c>
      <c r="G9" s="7" t="s">
        <v>40</v>
      </c>
      <c r="H9" s="7">
        <v>30710</v>
      </c>
      <c r="I9" s="32" t="s">
        <v>61</v>
      </c>
      <c r="J9" s="31" t="s">
        <v>85</v>
      </c>
      <c r="K9" s="26">
        <v>56</v>
      </c>
      <c r="L9" s="28">
        <f>19+1</f>
        <v>20</v>
      </c>
      <c r="M9" s="28">
        <v>53</v>
      </c>
      <c r="N9" s="27">
        <v>0</v>
      </c>
      <c r="O9" s="27">
        <f t="shared" si="0"/>
        <v>129</v>
      </c>
      <c r="P9" s="9" t="s">
        <v>90</v>
      </c>
      <c r="Q9" s="25"/>
      <c r="R9"/>
      <c r="S9"/>
      <c r="T9"/>
      <c r="U9"/>
      <c r="V9"/>
      <c r="W9"/>
      <c r="X9"/>
      <c r="Y9"/>
    </row>
    <row r="10" spans="1:25" s="11" customFormat="1" ht="30" customHeight="1">
      <c r="A10" s="8">
        <v>6</v>
      </c>
      <c r="B10" s="10" t="s">
        <v>60</v>
      </c>
      <c r="C10" s="7" t="s">
        <v>59</v>
      </c>
      <c r="D10" s="7" t="s">
        <v>44</v>
      </c>
      <c r="E10" s="7" t="s">
        <v>2</v>
      </c>
      <c r="F10" s="7" t="s">
        <v>12</v>
      </c>
      <c r="G10" s="7" t="s">
        <v>58</v>
      </c>
      <c r="H10" s="7"/>
      <c r="I10" s="31" t="s">
        <v>11</v>
      </c>
      <c r="J10" s="31" t="s">
        <v>0</v>
      </c>
      <c r="K10" s="26"/>
      <c r="L10" s="26"/>
      <c r="M10" s="26"/>
      <c r="N10" s="27">
        <v>0</v>
      </c>
      <c r="O10" s="27">
        <f t="shared" si="0"/>
        <v>0</v>
      </c>
      <c r="P10" s="12"/>
      <c r="Q10" s="25"/>
      <c r="R10"/>
      <c r="S10"/>
      <c r="T10"/>
      <c r="U10"/>
      <c r="V10"/>
      <c r="W10"/>
      <c r="X10"/>
      <c r="Y10"/>
    </row>
    <row r="11" spans="1:25" s="11" customFormat="1" ht="30" customHeight="1">
      <c r="A11" s="8">
        <v>7</v>
      </c>
      <c r="B11" s="10" t="s">
        <v>57</v>
      </c>
      <c r="C11" s="7" t="s">
        <v>7</v>
      </c>
      <c r="D11" s="7" t="s">
        <v>44</v>
      </c>
      <c r="E11" s="7" t="s">
        <v>41</v>
      </c>
      <c r="F11" s="7" t="s">
        <v>12</v>
      </c>
      <c r="G11" s="7" t="s">
        <v>40</v>
      </c>
      <c r="H11" s="7" t="s">
        <v>141</v>
      </c>
      <c r="I11" s="31" t="s">
        <v>39</v>
      </c>
      <c r="J11" s="31" t="s">
        <v>3</v>
      </c>
      <c r="K11" s="26">
        <v>227</v>
      </c>
      <c r="L11" s="26">
        <v>149</v>
      </c>
      <c r="M11" s="26">
        <v>243</v>
      </c>
      <c r="N11" s="27">
        <v>0</v>
      </c>
      <c r="O11" s="27">
        <f t="shared" si="0"/>
        <v>619</v>
      </c>
      <c r="P11" s="9" t="s">
        <v>89</v>
      </c>
      <c r="Q11" s="25"/>
      <c r="R11"/>
      <c r="S11"/>
      <c r="T11"/>
      <c r="U11"/>
      <c r="V11"/>
      <c r="W11"/>
      <c r="X11"/>
      <c r="Y11"/>
    </row>
    <row r="12" spans="1:25" s="11" customFormat="1" ht="30" customHeight="1">
      <c r="A12" s="8">
        <v>8</v>
      </c>
      <c r="B12" s="10" t="s">
        <v>56</v>
      </c>
      <c r="C12" s="7" t="s">
        <v>7</v>
      </c>
      <c r="D12" s="7" t="s">
        <v>44</v>
      </c>
      <c r="E12" s="7" t="s">
        <v>41</v>
      </c>
      <c r="F12" s="7" t="s">
        <v>12</v>
      </c>
      <c r="G12" s="7" t="s">
        <v>40</v>
      </c>
      <c r="H12" s="7">
        <v>40110</v>
      </c>
      <c r="I12" s="31" t="s">
        <v>11</v>
      </c>
      <c r="J12" s="31" t="s">
        <v>0</v>
      </c>
      <c r="K12" s="26">
        <v>41</v>
      </c>
      <c r="L12" s="26">
        <v>24</v>
      </c>
      <c r="M12" s="26">
        <v>111</v>
      </c>
      <c r="N12" s="27">
        <v>0</v>
      </c>
      <c r="O12" s="27">
        <f t="shared" si="0"/>
        <v>176</v>
      </c>
      <c r="P12" s="9" t="s">
        <v>89</v>
      </c>
      <c r="Q12" s="25"/>
      <c r="R12"/>
      <c r="S12"/>
      <c r="T12"/>
      <c r="U12"/>
      <c r="V12"/>
      <c r="W12"/>
      <c r="X12"/>
      <c r="Y12"/>
    </row>
    <row r="13" spans="1:25" s="11" customFormat="1" ht="30" customHeight="1">
      <c r="A13" s="8">
        <v>9</v>
      </c>
      <c r="B13" s="10" t="s">
        <v>55</v>
      </c>
      <c r="C13" s="7" t="s">
        <v>7</v>
      </c>
      <c r="D13" s="7" t="s">
        <v>44</v>
      </c>
      <c r="E13" s="7" t="s">
        <v>87</v>
      </c>
      <c r="F13" s="7" t="s">
        <v>12</v>
      </c>
      <c r="G13" s="7" t="s">
        <v>40</v>
      </c>
      <c r="H13" s="7" t="s">
        <v>138</v>
      </c>
      <c r="I13" s="31" t="s">
        <v>50</v>
      </c>
      <c r="J13" s="31" t="s">
        <v>49</v>
      </c>
      <c r="K13" s="26">
        <v>156</v>
      </c>
      <c r="L13" s="26">
        <v>8</v>
      </c>
      <c r="M13" s="26">
        <v>290</v>
      </c>
      <c r="N13" s="27">
        <v>0</v>
      </c>
      <c r="O13" s="27">
        <f t="shared" si="0"/>
        <v>454</v>
      </c>
      <c r="P13" s="9" t="s">
        <v>89</v>
      </c>
      <c r="Q13" s="25"/>
      <c r="R13"/>
      <c r="S13"/>
      <c r="T13"/>
      <c r="U13"/>
      <c r="V13"/>
      <c r="W13"/>
      <c r="X13"/>
      <c r="Y13"/>
    </row>
    <row r="14" spans="1:25" s="11" customFormat="1" ht="30" customHeight="1">
      <c r="A14" s="8">
        <v>10</v>
      </c>
      <c r="B14" s="10" t="s">
        <v>54</v>
      </c>
      <c r="C14" s="7" t="s">
        <v>7</v>
      </c>
      <c r="D14" s="7" t="s">
        <v>44</v>
      </c>
      <c r="E14" s="7" t="s">
        <v>41</v>
      </c>
      <c r="F14" s="7" t="s">
        <v>12</v>
      </c>
      <c r="G14" s="45" t="s">
        <v>40</v>
      </c>
      <c r="H14" s="45"/>
      <c r="I14" s="31" t="s">
        <v>39</v>
      </c>
      <c r="J14" s="31" t="s">
        <v>53</v>
      </c>
      <c r="K14" s="26">
        <v>4</v>
      </c>
      <c r="L14" s="29">
        <v>0</v>
      </c>
      <c r="M14" s="29">
        <v>0</v>
      </c>
      <c r="N14" s="27">
        <v>0</v>
      </c>
      <c r="O14" s="27">
        <f t="shared" si="0"/>
        <v>4</v>
      </c>
      <c r="P14" s="9" t="s">
        <v>89</v>
      </c>
      <c r="Q14" s="25"/>
      <c r="R14"/>
      <c r="S14"/>
      <c r="T14"/>
      <c r="U14"/>
      <c r="V14"/>
      <c r="W14"/>
      <c r="X14"/>
      <c r="Y14"/>
    </row>
    <row r="15" spans="1:25" s="11" customFormat="1" ht="30" customHeight="1">
      <c r="A15" s="8">
        <v>11</v>
      </c>
      <c r="B15" s="10" t="s">
        <v>52</v>
      </c>
      <c r="C15" s="7" t="s">
        <v>7</v>
      </c>
      <c r="D15" s="7" t="s">
        <v>44</v>
      </c>
      <c r="E15" s="7" t="s">
        <v>88</v>
      </c>
      <c r="F15" s="7" t="s">
        <v>12</v>
      </c>
      <c r="G15" s="7" t="s">
        <v>40</v>
      </c>
      <c r="H15" s="7" t="s">
        <v>136</v>
      </c>
      <c r="I15" s="31" t="s">
        <v>11</v>
      </c>
      <c r="J15" s="31" t="s">
        <v>0</v>
      </c>
      <c r="K15" s="26">
        <v>644</v>
      </c>
      <c r="L15" s="29">
        <v>88</v>
      </c>
      <c r="M15" s="29">
        <v>400</v>
      </c>
      <c r="N15" s="27">
        <v>0</v>
      </c>
      <c r="O15" s="27">
        <f t="shared" si="0"/>
        <v>1132</v>
      </c>
      <c r="P15" s="9" t="s">
        <v>89</v>
      </c>
      <c r="Q15" s="25"/>
      <c r="R15"/>
      <c r="S15"/>
      <c r="T15"/>
      <c r="U15"/>
      <c r="V15"/>
      <c r="W15"/>
      <c r="X15"/>
      <c r="Y15"/>
    </row>
    <row r="16" spans="1:25" s="11" customFormat="1" ht="40.5" customHeight="1">
      <c r="A16" s="8">
        <v>12</v>
      </c>
      <c r="B16" s="10" t="s">
        <v>51</v>
      </c>
      <c r="C16" s="7" t="s">
        <v>7</v>
      </c>
      <c r="D16" s="7" t="s">
        <v>44</v>
      </c>
      <c r="E16" s="7" t="s">
        <v>41</v>
      </c>
      <c r="F16" s="7" t="s">
        <v>12</v>
      </c>
      <c r="G16" s="7" t="s">
        <v>40</v>
      </c>
      <c r="H16" s="7" t="s">
        <v>137</v>
      </c>
      <c r="I16" s="31" t="s">
        <v>50</v>
      </c>
      <c r="J16" s="31" t="s">
        <v>49</v>
      </c>
      <c r="K16" s="26">
        <v>242</v>
      </c>
      <c r="L16" s="29">
        <v>116</v>
      </c>
      <c r="M16" s="29">
        <v>234</v>
      </c>
      <c r="N16" s="27">
        <v>0</v>
      </c>
      <c r="O16" s="27">
        <f t="shared" si="0"/>
        <v>592</v>
      </c>
      <c r="P16" s="9" t="s">
        <v>89</v>
      </c>
      <c r="Q16" s="25"/>
      <c r="R16"/>
      <c r="S16"/>
      <c r="T16"/>
      <c r="U16"/>
      <c r="V16"/>
      <c r="W16"/>
      <c r="X16"/>
      <c r="Y16"/>
    </row>
    <row r="17" spans="1:25" s="11" customFormat="1" ht="30" customHeight="1">
      <c r="A17" s="8">
        <v>13</v>
      </c>
      <c r="B17" s="10" t="s">
        <v>48</v>
      </c>
      <c r="C17" s="7" t="s">
        <v>7</v>
      </c>
      <c r="D17" s="7" t="s">
        <v>44</v>
      </c>
      <c r="E17" s="7" t="s">
        <v>41</v>
      </c>
      <c r="F17" s="7" t="s">
        <v>12</v>
      </c>
      <c r="G17" s="45" t="s">
        <v>133</v>
      </c>
      <c r="H17" s="45"/>
      <c r="I17" s="31" t="s">
        <v>39</v>
      </c>
      <c r="J17" s="31" t="s">
        <v>3</v>
      </c>
      <c r="K17" s="26">
        <v>149</v>
      </c>
      <c r="L17" s="26">
        <v>55</v>
      </c>
      <c r="M17" s="26">
        <v>91</v>
      </c>
      <c r="N17" s="27">
        <v>0</v>
      </c>
      <c r="O17" s="27">
        <f t="shared" si="0"/>
        <v>295</v>
      </c>
      <c r="P17" s="9" t="s">
        <v>89</v>
      </c>
      <c r="Q17" s="25"/>
      <c r="R17"/>
      <c r="S17"/>
      <c r="T17"/>
      <c r="U17"/>
      <c r="V17"/>
      <c r="W17"/>
      <c r="X17"/>
      <c r="Y17"/>
    </row>
    <row r="18" spans="1:25" s="11" customFormat="1" ht="30" customHeight="1">
      <c r="A18" s="8">
        <v>14</v>
      </c>
      <c r="B18" s="10" t="s">
        <v>47</v>
      </c>
      <c r="C18" s="7" t="s">
        <v>7</v>
      </c>
      <c r="D18" s="7" t="s">
        <v>44</v>
      </c>
      <c r="E18" s="7" t="s">
        <v>41</v>
      </c>
      <c r="F18" s="7" t="s">
        <v>12</v>
      </c>
      <c r="G18" s="7" t="s">
        <v>46</v>
      </c>
      <c r="H18" s="7" t="s">
        <v>142</v>
      </c>
      <c r="I18" s="31" t="s">
        <v>39</v>
      </c>
      <c r="J18" s="31" t="s">
        <v>3</v>
      </c>
      <c r="K18" s="26">
        <v>1</v>
      </c>
      <c r="L18" s="26">
        <v>0</v>
      </c>
      <c r="M18" s="26">
        <v>3</v>
      </c>
      <c r="N18" s="27">
        <v>0</v>
      </c>
      <c r="O18" s="27">
        <f t="shared" si="0"/>
        <v>4</v>
      </c>
      <c r="P18" s="9" t="s">
        <v>89</v>
      </c>
      <c r="Q18" s="25"/>
      <c r="R18"/>
      <c r="S18"/>
      <c r="T18"/>
      <c r="U18"/>
      <c r="V18"/>
      <c r="W18"/>
      <c r="X18"/>
      <c r="Y18"/>
    </row>
    <row r="19" spans="1:25" s="11" customFormat="1" ht="30" customHeight="1">
      <c r="A19" s="8">
        <v>15</v>
      </c>
      <c r="B19" s="10" t="s">
        <v>45</v>
      </c>
      <c r="C19" s="7" t="s">
        <v>7</v>
      </c>
      <c r="D19" s="7" t="s">
        <v>44</v>
      </c>
      <c r="E19" s="7" t="s">
        <v>88</v>
      </c>
      <c r="F19" s="14" t="s">
        <v>43</v>
      </c>
      <c r="G19" s="7" t="s">
        <v>40</v>
      </c>
      <c r="H19" s="7" t="s">
        <v>140</v>
      </c>
      <c r="I19" s="31" t="s">
        <v>42</v>
      </c>
      <c r="J19" s="31" t="s">
        <v>85</v>
      </c>
      <c r="K19" s="26">
        <v>62</v>
      </c>
      <c r="L19" s="26">
        <v>19</v>
      </c>
      <c r="M19" s="26">
        <v>42</v>
      </c>
      <c r="N19" s="27">
        <v>0</v>
      </c>
      <c r="O19" s="27">
        <f t="shared" si="0"/>
        <v>123</v>
      </c>
      <c r="P19" s="9" t="s">
        <v>89</v>
      </c>
      <c r="Q19" s="25"/>
      <c r="R19"/>
      <c r="S19"/>
      <c r="T19"/>
      <c r="U19"/>
      <c r="V19"/>
      <c r="W19"/>
      <c r="X19"/>
      <c r="Y19"/>
    </row>
    <row r="20" spans="1:25" s="11" customFormat="1" ht="30" customHeight="1">
      <c r="A20" s="8">
        <v>16</v>
      </c>
      <c r="B20" s="10" t="s">
        <v>197</v>
      </c>
      <c r="C20" s="7" t="s">
        <v>7</v>
      </c>
      <c r="D20" s="7" t="s">
        <v>6</v>
      </c>
      <c r="E20" s="7" t="s">
        <v>41</v>
      </c>
      <c r="F20" s="7" t="s">
        <v>12</v>
      </c>
      <c r="G20" s="7" t="s">
        <v>40</v>
      </c>
      <c r="H20" s="7">
        <v>5942</v>
      </c>
      <c r="I20" s="31" t="s">
        <v>39</v>
      </c>
      <c r="J20" s="31" t="s">
        <v>3</v>
      </c>
      <c r="K20" s="26">
        <v>14</v>
      </c>
      <c r="L20" s="26">
        <v>13</v>
      </c>
      <c r="M20" s="26">
        <v>5</v>
      </c>
      <c r="N20" s="27">
        <v>0</v>
      </c>
      <c r="O20" s="27">
        <f t="shared" si="0"/>
        <v>32</v>
      </c>
      <c r="P20" s="9" t="s">
        <v>191</v>
      </c>
      <c r="Q20" s="25"/>
      <c r="R20"/>
      <c r="S20"/>
      <c r="T20"/>
      <c r="U20"/>
      <c r="V20"/>
      <c r="W20"/>
      <c r="X20"/>
      <c r="Y20"/>
    </row>
    <row r="21" spans="1:25" s="40" customFormat="1" ht="30" customHeight="1">
      <c r="A21" s="78">
        <v>17</v>
      </c>
      <c r="B21" s="10" t="s">
        <v>134</v>
      </c>
      <c r="C21" s="7" t="s">
        <v>7</v>
      </c>
      <c r="D21" s="7" t="s">
        <v>44</v>
      </c>
      <c r="E21" s="7" t="s">
        <v>10</v>
      </c>
      <c r="F21" s="7" t="s">
        <v>12</v>
      </c>
      <c r="G21" s="7" t="s">
        <v>135</v>
      </c>
      <c r="H21" s="45"/>
      <c r="I21" s="31" t="s">
        <v>50</v>
      </c>
      <c r="J21" s="31" t="s">
        <v>49</v>
      </c>
      <c r="K21" s="91" t="s">
        <v>10</v>
      </c>
      <c r="L21" s="92">
        <v>115</v>
      </c>
      <c r="M21" s="92">
        <v>448</v>
      </c>
      <c r="N21" s="27">
        <v>0</v>
      </c>
      <c r="O21" s="27">
        <f>SUM(K21:M21)</f>
        <v>563</v>
      </c>
      <c r="P21" s="9" t="s">
        <v>181</v>
      </c>
    </row>
    <row r="22" spans="1:25" s="11" customFormat="1" ht="30" customHeight="1">
      <c r="A22" s="82">
        <v>18</v>
      </c>
      <c r="B22" s="83" t="s">
        <v>170</v>
      </c>
      <c r="C22" s="101" t="s">
        <v>7</v>
      </c>
      <c r="D22" s="101" t="s">
        <v>173</v>
      </c>
      <c r="E22" s="157" t="s">
        <v>174</v>
      </c>
      <c r="F22" s="158"/>
      <c r="G22" s="159"/>
      <c r="H22" s="84"/>
      <c r="I22" s="33" t="s">
        <v>171</v>
      </c>
      <c r="J22" s="31" t="s">
        <v>172</v>
      </c>
      <c r="K22" s="85">
        <f>SUM(K23:K28)</f>
        <v>38</v>
      </c>
      <c r="L22" s="85">
        <f t="shared" ref="L22:M22" si="1">SUM(L23:L28)</f>
        <v>23</v>
      </c>
      <c r="M22" s="85">
        <f t="shared" si="1"/>
        <v>18</v>
      </c>
      <c r="N22" s="86"/>
      <c r="O22" s="86">
        <f>SUM(K22:N22)</f>
        <v>79</v>
      </c>
      <c r="P22" s="81" t="s">
        <v>196</v>
      </c>
      <c r="Q22" s="25"/>
      <c r="R22"/>
      <c r="S22"/>
      <c r="T22"/>
      <c r="U22"/>
      <c r="V22"/>
      <c r="W22"/>
      <c r="X22"/>
      <c r="Y22"/>
    </row>
    <row r="23" spans="1:25" s="58" customFormat="1" ht="30" customHeight="1">
      <c r="A23" s="87" t="s">
        <v>182</v>
      </c>
      <c r="B23" s="51" t="s">
        <v>149</v>
      </c>
      <c r="C23" s="99"/>
      <c r="D23" s="99"/>
      <c r="E23" s="93"/>
      <c r="F23" s="94"/>
      <c r="G23" s="95"/>
      <c r="H23" s="52"/>
      <c r="I23" s="53"/>
      <c r="J23" s="54"/>
      <c r="K23" s="55">
        <v>1</v>
      </c>
      <c r="L23" s="55">
        <v>4</v>
      </c>
      <c r="M23" s="55">
        <v>7</v>
      </c>
      <c r="N23" s="56">
        <v>0</v>
      </c>
      <c r="O23" s="55">
        <f>SUM(K23:N23)</f>
        <v>12</v>
      </c>
      <c r="P23" s="168" t="s">
        <v>180</v>
      </c>
      <c r="Q23" s="57"/>
      <c r="S23" s="59"/>
      <c r="T23" s="59"/>
      <c r="U23" s="59"/>
      <c r="V23" s="59"/>
      <c r="W23" s="59"/>
      <c r="X23" s="59"/>
      <c r="Y23" s="59"/>
    </row>
    <row r="24" spans="1:25" s="67" customFormat="1" ht="30" customHeight="1">
      <c r="A24" s="88" t="s">
        <v>183</v>
      </c>
      <c r="B24" s="60" t="s">
        <v>148</v>
      </c>
      <c r="C24" s="99"/>
      <c r="D24" s="99"/>
      <c r="E24" s="93"/>
      <c r="F24" s="94"/>
      <c r="G24" s="95"/>
      <c r="H24" s="61"/>
      <c r="I24" s="62"/>
      <c r="J24" s="63"/>
      <c r="K24" s="64">
        <v>17</v>
      </c>
      <c r="L24" s="64">
        <v>13</v>
      </c>
      <c r="M24" s="64">
        <v>3</v>
      </c>
      <c r="N24" s="65">
        <v>0</v>
      </c>
      <c r="O24" s="64">
        <f t="shared" ref="O24:O28" si="2">SUM(K24:N24)</f>
        <v>33</v>
      </c>
      <c r="P24" s="169"/>
      <c r="Q24" s="66"/>
      <c r="S24" s="68"/>
      <c r="T24" s="68"/>
      <c r="U24" s="68"/>
      <c r="V24" s="68"/>
      <c r="W24" s="68"/>
      <c r="X24" s="68"/>
      <c r="Y24" s="68"/>
    </row>
    <row r="25" spans="1:25" s="67" customFormat="1" ht="30" customHeight="1">
      <c r="A25" s="88" t="s">
        <v>184</v>
      </c>
      <c r="B25" s="60" t="s">
        <v>147</v>
      </c>
      <c r="C25" s="99"/>
      <c r="D25" s="99"/>
      <c r="E25" s="93"/>
      <c r="F25" s="94"/>
      <c r="G25" s="95"/>
      <c r="H25" s="61"/>
      <c r="I25" s="62"/>
      <c r="J25" s="63"/>
      <c r="K25" s="64">
        <v>7</v>
      </c>
      <c r="L25" s="64">
        <v>4</v>
      </c>
      <c r="M25" s="64">
        <v>1</v>
      </c>
      <c r="N25" s="65">
        <v>0</v>
      </c>
      <c r="O25" s="64">
        <f t="shared" si="2"/>
        <v>12</v>
      </c>
      <c r="P25" s="169"/>
      <c r="Q25" s="66"/>
      <c r="S25" s="68"/>
      <c r="T25" s="68"/>
      <c r="U25" s="68"/>
      <c r="V25" s="68"/>
      <c r="W25" s="68"/>
      <c r="X25" s="68"/>
      <c r="Y25" s="68"/>
    </row>
    <row r="26" spans="1:25" s="67" customFormat="1" ht="30" customHeight="1">
      <c r="A26" s="88" t="s">
        <v>185</v>
      </c>
      <c r="B26" s="60" t="s">
        <v>146</v>
      </c>
      <c r="C26" s="99"/>
      <c r="D26" s="99"/>
      <c r="E26" s="93"/>
      <c r="F26" s="94"/>
      <c r="G26" s="95"/>
      <c r="H26" s="61"/>
      <c r="I26" s="62"/>
      <c r="J26" s="63"/>
      <c r="K26" s="64">
        <v>0</v>
      </c>
      <c r="L26" s="64">
        <v>1</v>
      </c>
      <c r="M26" s="64">
        <v>0</v>
      </c>
      <c r="N26" s="65">
        <v>0</v>
      </c>
      <c r="O26" s="64">
        <f t="shared" si="2"/>
        <v>1</v>
      </c>
      <c r="P26" s="169"/>
      <c r="Q26" s="66"/>
      <c r="S26" s="68"/>
      <c r="T26" s="68"/>
      <c r="U26" s="68"/>
      <c r="V26" s="68"/>
      <c r="W26" s="68"/>
      <c r="X26" s="68"/>
      <c r="Y26" s="68"/>
    </row>
    <row r="27" spans="1:25" s="67" customFormat="1" ht="30" customHeight="1">
      <c r="A27" s="88" t="s">
        <v>186</v>
      </c>
      <c r="B27" s="60" t="s">
        <v>145</v>
      </c>
      <c r="C27" s="99"/>
      <c r="D27" s="99"/>
      <c r="E27" s="93"/>
      <c r="F27" s="94"/>
      <c r="G27" s="95"/>
      <c r="H27" s="61"/>
      <c r="I27" s="62"/>
      <c r="J27" s="63"/>
      <c r="K27" s="64">
        <v>13</v>
      </c>
      <c r="L27" s="64">
        <v>1</v>
      </c>
      <c r="M27" s="64">
        <v>7</v>
      </c>
      <c r="N27" s="65">
        <v>0</v>
      </c>
      <c r="O27" s="64">
        <f t="shared" si="2"/>
        <v>21</v>
      </c>
      <c r="P27" s="169"/>
      <c r="Q27" s="66"/>
      <c r="S27" s="68"/>
      <c r="T27" s="68"/>
      <c r="U27" s="68"/>
      <c r="V27" s="68"/>
      <c r="W27" s="68"/>
      <c r="X27" s="68"/>
      <c r="Y27" s="68"/>
    </row>
    <row r="28" spans="1:25" s="76" customFormat="1" ht="30" customHeight="1">
      <c r="A28" s="89" t="s">
        <v>187</v>
      </c>
      <c r="B28" s="69" t="s">
        <v>144</v>
      </c>
      <c r="C28" s="100"/>
      <c r="D28" s="100"/>
      <c r="E28" s="96"/>
      <c r="F28" s="97"/>
      <c r="G28" s="98"/>
      <c r="H28" s="70"/>
      <c r="I28" s="71"/>
      <c r="J28" s="72"/>
      <c r="K28" s="73">
        <v>0</v>
      </c>
      <c r="L28" s="73" t="s">
        <v>10</v>
      </c>
      <c r="M28" s="73" t="s">
        <v>10</v>
      </c>
      <c r="N28" s="74">
        <v>0</v>
      </c>
      <c r="O28" s="73">
        <f t="shared" si="2"/>
        <v>0</v>
      </c>
      <c r="P28" s="170"/>
      <c r="Q28" s="75"/>
      <c r="R28"/>
      <c r="S28"/>
      <c r="T28" s="77"/>
      <c r="U28" s="77"/>
      <c r="V28" s="77"/>
      <c r="W28" s="77"/>
      <c r="X28" s="77"/>
      <c r="Y28" s="77"/>
    </row>
    <row r="29" spans="1:25" s="11" customFormat="1" ht="30" customHeight="1">
      <c r="A29" s="8">
        <v>19</v>
      </c>
      <c r="B29" s="10" t="s">
        <v>38</v>
      </c>
      <c r="C29" s="7" t="s">
        <v>16</v>
      </c>
      <c r="D29" s="7" t="s">
        <v>36</v>
      </c>
      <c r="E29" s="171" t="s">
        <v>176</v>
      </c>
      <c r="F29" s="172"/>
      <c r="G29" s="173"/>
      <c r="H29" s="35"/>
      <c r="I29" s="33" t="s">
        <v>35</v>
      </c>
      <c r="J29" s="31" t="s">
        <v>34</v>
      </c>
      <c r="K29" s="26" t="s">
        <v>177</v>
      </c>
      <c r="L29" s="26" t="s">
        <v>177</v>
      </c>
      <c r="M29" s="26" t="s">
        <v>177</v>
      </c>
      <c r="N29" s="27">
        <v>0</v>
      </c>
      <c r="O29" s="27">
        <v>29</v>
      </c>
      <c r="P29" s="81" t="s">
        <v>175</v>
      </c>
      <c r="Q29" s="25"/>
      <c r="R29"/>
      <c r="S29"/>
      <c r="T29"/>
      <c r="U29"/>
      <c r="V29"/>
      <c r="W29"/>
      <c r="X29"/>
      <c r="Y29"/>
    </row>
    <row r="30" spans="1:25" s="11" customFormat="1" ht="75" customHeight="1">
      <c r="A30" s="8">
        <v>20</v>
      </c>
      <c r="B30" s="10" t="s">
        <v>37</v>
      </c>
      <c r="C30" s="7" t="s">
        <v>16</v>
      </c>
      <c r="D30" s="7" t="s">
        <v>36</v>
      </c>
      <c r="E30" s="171" t="s">
        <v>176</v>
      </c>
      <c r="F30" s="172"/>
      <c r="G30" s="173"/>
      <c r="H30" s="35"/>
      <c r="I30" s="33" t="s">
        <v>35</v>
      </c>
      <c r="J30" s="31" t="s">
        <v>34</v>
      </c>
      <c r="K30" s="26" t="s">
        <v>177</v>
      </c>
      <c r="L30" s="26" t="s">
        <v>177</v>
      </c>
      <c r="M30" s="26" t="s">
        <v>177</v>
      </c>
      <c r="N30" s="27">
        <v>0</v>
      </c>
      <c r="O30" s="26" t="s">
        <v>178</v>
      </c>
      <c r="P30" s="79"/>
      <c r="Q30" s="25"/>
      <c r="R30"/>
      <c r="S30"/>
      <c r="T30"/>
      <c r="U30"/>
      <c r="V30"/>
      <c r="W30"/>
      <c r="X30"/>
      <c r="Y30"/>
    </row>
    <row r="31" spans="1:25" s="11" customFormat="1" ht="30" customHeight="1">
      <c r="A31" s="8">
        <v>21</v>
      </c>
      <c r="B31" s="10" t="s">
        <v>33</v>
      </c>
      <c r="C31" s="7"/>
      <c r="D31" s="7" t="s">
        <v>30</v>
      </c>
      <c r="E31" s="154" t="s">
        <v>152</v>
      </c>
      <c r="F31" s="155"/>
      <c r="G31" s="156"/>
      <c r="H31" s="35"/>
      <c r="I31" s="33" t="s">
        <v>30</v>
      </c>
      <c r="J31" s="31" t="s">
        <v>29</v>
      </c>
      <c r="K31" s="26">
        <v>34</v>
      </c>
      <c r="L31" s="26">
        <v>2</v>
      </c>
      <c r="M31" s="26">
        <v>13</v>
      </c>
      <c r="N31" s="27">
        <v>0</v>
      </c>
      <c r="O31" s="27">
        <f>SUM(K31:N31)</f>
        <v>49</v>
      </c>
      <c r="P31" s="9" t="s">
        <v>154</v>
      </c>
      <c r="Q31" s="25"/>
      <c r="R31"/>
      <c r="S31"/>
      <c r="T31"/>
      <c r="U31"/>
      <c r="V31"/>
      <c r="W31"/>
      <c r="X31"/>
      <c r="Y31"/>
    </row>
    <row r="32" spans="1:25" s="11" customFormat="1" ht="97.5" customHeight="1">
      <c r="A32" s="8">
        <v>22</v>
      </c>
      <c r="B32" s="10" t="s">
        <v>153</v>
      </c>
      <c r="C32" s="7" t="s">
        <v>7</v>
      </c>
      <c r="D32" s="7" t="s">
        <v>30</v>
      </c>
      <c r="E32" s="50" t="s">
        <v>151</v>
      </c>
      <c r="F32" s="15" t="s">
        <v>32</v>
      </c>
      <c r="G32" s="50" t="s">
        <v>151</v>
      </c>
      <c r="H32" s="35"/>
      <c r="I32" s="31" t="s">
        <v>159</v>
      </c>
      <c r="J32" s="31" t="s">
        <v>160</v>
      </c>
      <c r="K32" s="26" t="s">
        <v>161</v>
      </c>
      <c r="L32" s="26" t="s">
        <v>163</v>
      </c>
      <c r="M32" s="26" t="s">
        <v>164</v>
      </c>
      <c r="N32" s="27"/>
      <c r="O32" s="27">
        <f>51+157</f>
        <v>208</v>
      </c>
      <c r="P32" s="9" t="s">
        <v>158</v>
      </c>
      <c r="Q32" s="25"/>
      <c r="T32"/>
      <c r="U32"/>
      <c r="V32"/>
      <c r="W32"/>
      <c r="X32"/>
      <c r="Y32"/>
    </row>
    <row r="33" spans="1:25" s="11" customFormat="1" ht="30" customHeight="1">
      <c r="A33" s="8">
        <v>23</v>
      </c>
      <c r="B33" s="10" t="s">
        <v>31</v>
      </c>
      <c r="C33" s="7" t="s">
        <v>7</v>
      </c>
      <c r="D33" s="7" t="s">
        <v>30</v>
      </c>
      <c r="E33" s="157" t="s">
        <v>169</v>
      </c>
      <c r="F33" s="158"/>
      <c r="G33" s="159"/>
      <c r="H33" s="37"/>
      <c r="I33" s="31" t="s">
        <v>30</v>
      </c>
      <c r="J33" s="31" t="s">
        <v>29</v>
      </c>
      <c r="K33" s="26">
        <f>435+521+1186</f>
        <v>2142</v>
      </c>
      <c r="L33" s="26">
        <f>156+90+221</f>
        <v>467</v>
      </c>
      <c r="M33" s="26">
        <f>361+494+1146</f>
        <v>2001</v>
      </c>
      <c r="N33" s="27">
        <v>0</v>
      </c>
      <c r="O33" s="27">
        <f>SUM(K33:N33)</f>
        <v>4610</v>
      </c>
      <c r="P33" s="13" t="s">
        <v>150</v>
      </c>
      <c r="Q33" s="25"/>
      <c r="S33"/>
      <c r="T33"/>
      <c r="U33"/>
      <c r="V33"/>
      <c r="W33"/>
      <c r="X33"/>
      <c r="Y33"/>
    </row>
    <row r="34" spans="1:25" s="11" customFormat="1" ht="59.25" customHeight="1">
      <c r="A34" s="8">
        <v>24</v>
      </c>
      <c r="B34" s="10" t="s">
        <v>156</v>
      </c>
      <c r="C34" s="7" t="s">
        <v>7</v>
      </c>
      <c r="D34" s="7" t="s">
        <v>28</v>
      </c>
      <c r="E34" s="15" t="s">
        <v>155</v>
      </c>
      <c r="F34" s="15" t="s">
        <v>155</v>
      </c>
      <c r="G34" s="15" t="s">
        <v>155</v>
      </c>
      <c r="H34" s="49"/>
      <c r="I34" s="33" t="s">
        <v>28</v>
      </c>
      <c r="J34" s="31" t="s">
        <v>27</v>
      </c>
      <c r="K34" s="26" t="s">
        <v>165</v>
      </c>
      <c r="L34" s="26" t="s">
        <v>166</v>
      </c>
      <c r="M34" s="26" t="s">
        <v>167</v>
      </c>
      <c r="N34" s="27">
        <v>0</v>
      </c>
      <c r="O34" s="27">
        <f>29+13+7</f>
        <v>49</v>
      </c>
      <c r="P34" s="9" t="s">
        <v>157</v>
      </c>
      <c r="Q34" s="25"/>
      <c r="S34"/>
      <c r="T34"/>
      <c r="U34"/>
      <c r="V34"/>
      <c r="W34"/>
      <c r="X34"/>
      <c r="Y34"/>
    </row>
    <row r="35" spans="1:25" s="11" customFormat="1" ht="76.5" customHeight="1">
      <c r="A35" s="8">
        <v>25</v>
      </c>
      <c r="B35" s="10" t="s">
        <v>162</v>
      </c>
      <c r="C35" s="7" t="s">
        <v>7</v>
      </c>
      <c r="D35" s="7" t="s">
        <v>28</v>
      </c>
      <c r="E35" s="15" t="s">
        <v>151</v>
      </c>
      <c r="F35" s="15"/>
      <c r="G35" s="15"/>
      <c r="H35" s="49"/>
      <c r="I35" s="33" t="s">
        <v>28</v>
      </c>
      <c r="J35" s="31" t="s">
        <v>27</v>
      </c>
      <c r="K35" s="26" t="s">
        <v>168</v>
      </c>
      <c r="L35" s="26" t="s">
        <v>10</v>
      </c>
      <c r="M35" s="26" t="s">
        <v>10</v>
      </c>
      <c r="N35" s="27">
        <v>0</v>
      </c>
      <c r="O35" s="27">
        <f>12</f>
        <v>12</v>
      </c>
      <c r="P35" s="9" t="s">
        <v>190</v>
      </c>
      <c r="Q35" s="25"/>
      <c r="R35" s="80"/>
      <c r="S35"/>
      <c r="T35"/>
      <c r="U35"/>
      <c r="V35"/>
      <c r="W35"/>
      <c r="X35"/>
      <c r="Y35"/>
    </row>
    <row r="36" spans="1:25" s="11" customFormat="1" ht="30" customHeight="1">
      <c r="A36" s="8">
        <v>26</v>
      </c>
      <c r="B36" s="10" t="s">
        <v>179</v>
      </c>
      <c r="C36" s="7" t="s">
        <v>20</v>
      </c>
      <c r="D36" s="7" t="s">
        <v>19</v>
      </c>
      <c r="E36" s="154" t="s">
        <v>17</v>
      </c>
      <c r="F36" s="155"/>
      <c r="G36" s="156"/>
      <c r="H36" s="36"/>
      <c r="I36" s="31" t="s">
        <v>18</v>
      </c>
      <c r="J36" s="31" t="s">
        <v>17</v>
      </c>
      <c r="K36" s="26">
        <f>428+303+1681+472</f>
        <v>2884</v>
      </c>
      <c r="L36" s="26">
        <f>73+148+146</f>
        <v>367</v>
      </c>
      <c r="M36" s="26">
        <f>5+49+11</f>
        <v>65</v>
      </c>
      <c r="N36" s="27">
        <v>0</v>
      </c>
      <c r="O36" s="27">
        <f t="shared" ref="O36:O44" si="3">SUM(K36:N36)</f>
        <v>3316</v>
      </c>
      <c r="P36" s="15" t="s">
        <v>194</v>
      </c>
      <c r="Q36" s="25"/>
      <c r="S36"/>
      <c r="T36"/>
      <c r="U36"/>
      <c r="V36"/>
      <c r="W36"/>
      <c r="X36"/>
      <c r="Y36"/>
    </row>
    <row r="37" spans="1:25" s="11" customFormat="1" ht="30" customHeight="1">
      <c r="A37" s="8">
        <v>27</v>
      </c>
      <c r="B37" s="10" t="s">
        <v>26</v>
      </c>
      <c r="C37" s="7" t="s">
        <v>20</v>
      </c>
      <c r="D37" s="7" t="s">
        <v>19</v>
      </c>
      <c r="E37" s="154" t="s">
        <v>17</v>
      </c>
      <c r="F37" s="155"/>
      <c r="G37" s="156"/>
      <c r="H37" s="36"/>
      <c r="I37" s="31" t="s">
        <v>18</v>
      </c>
      <c r="J37" s="31" t="s">
        <v>17</v>
      </c>
      <c r="K37" s="26">
        <v>1376</v>
      </c>
      <c r="L37" s="26">
        <v>313</v>
      </c>
      <c r="M37" s="26">
        <v>214</v>
      </c>
      <c r="N37" s="27">
        <v>0</v>
      </c>
      <c r="O37" s="27">
        <f t="shared" si="3"/>
        <v>1903</v>
      </c>
      <c r="P37" s="15" t="s">
        <v>193</v>
      </c>
      <c r="Q37" s="25"/>
      <c r="S37"/>
      <c r="T37"/>
      <c r="U37"/>
      <c r="V37"/>
      <c r="W37"/>
      <c r="X37"/>
      <c r="Y37"/>
    </row>
    <row r="38" spans="1:25" s="11" customFormat="1" ht="30" customHeight="1">
      <c r="A38" s="8">
        <v>28</v>
      </c>
      <c r="B38" s="10" t="s">
        <v>25</v>
      </c>
      <c r="C38" s="7" t="s">
        <v>20</v>
      </c>
      <c r="D38" s="7" t="s">
        <v>19</v>
      </c>
      <c r="E38" s="154" t="s">
        <v>17</v>
      </c>
      <c r="F38" s="155"/>
      <c r="G38" s="156"/>
      <c r="H38" s="36"/>
      <c r="I38" s="31" t="s">
        <v>18</v>
      </c>
      <c r="J38" s="31" t="s">
        <v>17</v>
      </c>
      <c r="K38" s="26">
        <f>84+237</f>
        <v>321</v>
      </c>
      <c r="L38" s="26">
        <f>5</f>
        <v>5</v>
      </c>
      <c r="M38" s="26">
        <f>32</f>
        <v>32</v>
      </c>
      <c r="N38" s="27">
        <v>0</v>
      </c>
      <c r="O38" s="27">
        <f t="shared" si="3"/>
        <v>358</v>
      </c>
      <c r="P38" s="15" t="s">
        <v>194</v>
      </c>
      <c r="Q38" s="25"/>
      <c r="S38"/>
      <c r="T38"/>
      <c r="U38"/>
      <c r="V38"/>
      <c r="W38"/>
      <c r="X38"/>
      <c r="Y38"/>
    </row>
    <row r="39" spans="1:25" s="11" customFormat="1" ht="30" customHeight="1">
      <c r="A39" s="8">
        <v>29</v>
      </c>
      <c r="B39" s="10" t="s">
        <v>24</v>
      </c>
      <c r="C39" s="7" t="s">
        <v>23</v>
      </c>
      <c r="D39" s="7" t="s">
        <v>19</v>
      </c>
      <c r="E39" s="50" t="s">
        <v>22</v>
      </c>
      <c r="F39" s="35" t="s">
        <v>10</v>
      </c>
      <c r="G39" s="36" t="s">
        <v>10</v>
      </c>
      <c r="H39" s="36"/>
      <c r="I39" s="31" t="s">
        <v>18</v>
      </c>
      <c r="J39" s="31" t="s">
        <v>17</v>
      </c>
      <c r="K39" s="26">
        <v>106</v>
      </c>
      <c r="L39" s="26">
        <v>0</v>
      </c>
      <c r="M39" s="26">
        <v>0</v>
      </c>
      <c r="N39" s="27">
        <v>0</v>
      </c>
      <c r="O39" s="27">
        <f t="shared" si="3"/>
        <v>106</v>
      </c>
      <c r="P39" s="15" t="s">
        <v>195</v>
      </c>
      <c r="Q39" s="25"/>
      <c r="S39"/>
      <c r="T39"/>
      <c r="U39"/>
      <c r="V39"/>
      <c r="W39"/>
      <c r="X39"/>
      <c r="Y39"/>
    </row>
    <row r="40" spans="1:25" s="11" customFormat="1" ht="30" customHeight="1">
      <c r="A40" s="8">
        <v>30</v>
      </c>
      <c r="B40" s="10" t="s">
        <v>21</v>
      </c>
      <c r="C40" s="7" t="s">
        <v>20</v>
      </c>
      <c r="D40" s="7" t="s">
        <v>19</v>
      </c>
      <c r="E40" s="157" t="s">
        <v>83</v>
      </c>
      <c r="F40" s="158"/>
      <c r="G40" s="159"/>
      <c r="H40" s="38"/>
      <c r="I40" s="31" t="s">
        <v>18</v>
      </c>
      <c r="J40" s="31" t="s">
        <v>17</v>
      </c>
      <c r="K40" s="27">
        <v>8600</v>
      </c>
      <c r="L40" s="27">
        <v>2340</v>
      </c>
      <c r="M40" s="27">
        <v>6829</v>
      </c>
      <c r="N40" s="27">
        <v>0</v>
      </c>
      <c r="O40" s="27">
        <f t="shared" si="3"/>
        <v>17769</v>
      </c>
      <c r="P40" s="9" t="s">
        <v>143</v>
      </c>
      <c r="Q40" s="25"/>
      <c r="S40"/>
      <c r="T40"/>
      <c r="U40"/>
      <c r="V40"/>
      <c r="W40"/>
      <c r="X40"/>
      <c r="Y40"/>
    </row>
    <row r="41" spans="1:25" s="11" customFormat="1" ht="30" customHeight="1">
      <c r="A41" s="8">
        <v>31</v>
      </c>
      <c r="B41" s="10" t="s">
        <v>188</v>
      </c>
      <c r="C41" s="7" t="s">
        <v>16</v>
      </c>
      <c r="D41" s="7" t="s">
        <v>6</v>
      </c>
      <c r="E41" s="154" t="s">
        <v>189</v>
      </c>
      <c r="F41" s="155"/>
      <c r="G41" s="156"/>
      <c r="H41" s="36"/>
      <c r="I41" s="31" t="s">
        <v>15</v>
      </c>
      <c r="J41" s="31" t="s">
        <v>3</v>
      </c>
      <c r="K41" s="26">
        <v>6</v>
      </c>
      <c r="L41" s="26">
        <v>0</v>
      </c>
      <c r="M41" s="26">
        <v>7</v>
      </c>
      <c r="N41" s="27">
        <v>0</v>
      </c>
      <c r="O41" s="27">
        <f t="shared" si="3"/>
        <v>13</v>
      </c>
      <c r="P41" s="12" t="s">
        <v>192</v>
      </c>
      <c r="Q41" s="25"/>
      <c r="S41"/>
      <c r="T41"/>
      <c r="U41"/>
      <c r="V41"/>
      <c r="W41"/>
      <c r="X41"/>
      <c r="Y41"/>
    </row>
    <row r="42" spans="1:25" s="11" customFormat="1" ht="30" customHeight="1">
      <c r="A42" s="8">
        <v>30</v>
      </c>
      <c r="B42" s="10" t="s">
        <v>14</v>
      </c>
      <c r="C42" s="7" t="s">
        <v>13</v>
      </c>
      <c r="D42" s="7" t="s">
        <v>6</v>
      </c>
      <c r="E42" s="14" t="s">
        <v>10</v>
      </c>
      <c r="F42" s="14" t="s">
        <v>12</v>
      </c>
      <c r="G42" s="14" t="s">
        <v>84</v>
      </c>
      <c r="H42" s="14"/>
      <c r="I42" s="31" t="s">
        <v>11</v>
      </c>
      <c r="J42" s="31" t="s">
        <v>0</v>
      </c>
      <c r="K42" s="26" t="s">
        <v>10</v>
      </c>
      <c r="L42" s="26">
        <v>37</v>
      </c>
      <c r="M42" s="26">
        <v>43</v>
      </c>
      <c r="N42" s="27">
        <v>0</v>
      </c>
      <c r="O42" s="27">
        <f t="shared" si="3"/>
        <v>80</v>
      </c>
      <c r="P42" s="13" t="s">
        <v>125</v>
      </c>
      <c r="Q42" s="25"/>
      <c r="S42"/>
      <c r="T42"/>
      <c r="U42"/>
      <c r="V42"/>
      <c r="W42"/>
      <c r="X42"/>
      <c r="Y42"/>
    </row>
    <row r="43" spans="1:25" s="11" customFormat="1" ht="30" customHeight="1">
      <c r="A43" s="8">
        <v>31</v>
      </c>
      <c r="B43" s="10" t="s">
        <v>9</v>
      </c>
      <c r="C43" s="7" t="s">
        <v>7</v>
      </c>
      <c r="D43" s="7" t="s">
        <v>6</v>
      </c>
      <c r="E43" s="154" t="s">
        <v>5</v>
      </c>
      <c r="F43" s="155"/>
      <c r="G43" s="156"/>
      <c r="H43" s="36"/>
      <c r="I43" s="31" t="s">
        <v>4</v>
      </c>
      <c r="J43" s="31" t="s">
        <v>3</v>
      </c>
      <c r="K43" s="26">
        <v>93</v>
      </c>
      <c r="L43" s="26">
        <v>77</v>
      </c>
      <c r="M43" s="26">
        <v>95</v>
      </c>
      <c r="N43" s="27">
        <v>0</v>
      </c>
      <c r="O43" s="27">
        <f t="shared" si="3"/>
        <v>265</v>
      </c>
      <c r="P43" s="12" t="s">
        <v>91</v>
      </c>
      <c r="Q43" s="25"/>
      <c r="S43"/>
      <c r="T43"/>
      <c r="U43"/>
      <c r="V43"/>
      <c r="W43"/>
      <c r="X43"/>
      <c r="Y43"/>
    </row>
    <row r="44" spans="1:25" s="11" customFormat="1" ht="41.25" customHeight="1">
      <c r="A44" s="8">
        <v>32</v>
      </c>
      <c r="B44" s="10" t="s">
        <v>8</v>
      </c>
      <c r="C44" s="7" t="s">
        <v>7</v>
      </c>
      <c r="D44" s="7" t="s">
        <v>6</v>
      </c>
      <c r="E44" s="154" t="s">
        <v>5</v>
      </c>
      <c r="F44" s="155"/>
      <c r="G44" s="156"/>
      <c r="H44" s="36"/>
      <c r="I44" s="31" t="s">
        <v>4</v>
      </c>
      <c r="J44" s="31" t="s">
        <v>3</v>
      </c>
      <c r="K44" s="26">
        <v>9</v>
      </c>
      <c r="L44" s="26">
        <v>2</v>
      </c>
      <c r="M44" s="26">
        <v>6</v>
      </c>
      <c r="N44" s="27">
        <v>0</v>
      </c>
      <c r="O44" s="27">
        <f t="shared" si="3"/>
        <v>17</v>
      </c>
      <c r="P44" s="12" t="s">
        <v>91</v>
      </c>
      <c r="Q44" s="25"/>
      <c r="S44"/>
      <c r="T44"/>
      <c r="U44"/>
      <c r="V44"/>
      <c r="W44"/>
      <c r="X44"/>
      <c r="Y44"/>
    </row>
    <row r="45" spans="1:25" ht="30" customHeight="1">
      <c r="A45" s="8">
        <v>35</v>
      </c>
      <c r="B45" s="10" t="s">
        <v>92</v>
      </c>
      <c r="C45" s="7" t="s">
        <v>1</v>
      </c>
      <c r="D45" s="7" t="s">
        <v>93</v>
      </c>
      <c r="E45" s="7"/>
      <c r="F45" s="7"/>
      <c r="G45" s="7"/>
      <c r="H45" s="7"/>
      <c r="I45" s="7" t="s">
        <v>93</v>
      </c>
      <c r="J45" s="7" t="s">
        <v>94</v>
      </c>
      <c r="K45" s="26"/>
      <c r="L45" s="26"/>
      <c r="M45" s="26"/>
      <c r="N45" s="41">
        <v>35</v>
      </c>
      <c r="O45" s="26">
        <v>35</v>
      </c>
      <c r="P45" s="9" t="s">
        <v>132</v>
      </c>
    </row>
    <row r="46" spans="1:25" ht="30" customHeight="1">
      <c r="A46" s="8">
        <v>36</v>
      </c>
      <c r="B46" s="10" t="s">
        <v>95</v>
      </c>
      <c r="C46" s="7" t="s">
        <v>1</v>
      </c>
      <c r="D46" s="7" t="s">
        <v>93</v>
      </c>
      <c r="E46" s="7"/>
      <c r="F46" s="7"/>
      <c r="G46" s="7"/>
      <c r="H46" s="7"/>
      <c r="I46" s="7" t="s">
        <v>93</v>
      </c>
      <c r="J46" s="7" t="s">
        <v>94</v>
      </c>
      <c r="K46" s="26"/>
      <c r="L46" s="26"/>
      <c r="M46" s="26"/>
      <c r="N46" s="41">
        <v>14</v>
      </c>
      <c r="O46" s="26">
        <v>14</v>
      </c>
      <c r="P46" s="9" t="s">
        <v>132</v>
      </c>
    </row>
    <row r="47" spans="1:25" ht="26.25" customHeight="1">
      <c r="A47" s="8">
        <v>37</v>
      </c>
      <c r="B47" s="10" t="s">
        <v>96</v>
      </c>
      <c r="C47" s="7" t="s">
        <v>1</v>
      </c>
      <c r="D47" s="7" t="s">
        <v>93</v>
      </c>
      <c r="E47" s="7"/>
      <c r="F47" s="7"/>
      <c r="G47" s="7"/>
      <c r="H47" s="7"/>
      <c r="I47" s="7" t="s">
        <v>93</v>
      </c>
      <c r="J47" s="7" t="s">
        <v>94</v>
      </c>
      <c r="K47" s="26"/>
      <c r="L47" s="26"/>
      <c r="M47" s="26"/>
      <c r="N47" s="41">
        <v>22</v>
      </c>
      <c r="O47" s="26">
        <v>22</v>
      </c>
      <c r="P47" s="9" t="s">
        <v>132</v>
      </c>
    </row>
    <row r="48" spans="1:25" ht="30" customHeight="1">
      <c r="A48" s="8">
        <v>38</v>
      </c>
      <c r="B48" s="10" t="s">
        <v>97</v>
      </c>
      <c r="C48" s="7" t="s">
        <v>1</v>
      </c>
      <c r="D48" s="7" t="s">
        <v>93</v>
      </c>
      <c r="E48" s="7"/>
      <c r="F48" s="7"/>
      <c r="G48" s="7"/>
      <c r="H48" s="7"/>
      <c r="I48" s="7" t="s">
        <v>93</v>
      </c>
      <c r="J48" s="7" t="s">
        <v>94</v>
      </c>
      <c r="K48" s="26"/>
      <c r="L48" s="26"/>
      <c r="M48" s="26"/>
      <c r="N48" s="41">
        <v>23</v>
      </c>
      <c r="O48" s="26">
        <v>23</v>
      </c>
      <c r="P48" s="9" t="s">
        <v>132</v>
      </c>
    </row>
    <row r="49" spans="1:16" ht="30" customHeight="1">
      <c r="A49" s="8">
        <v>39</v>
      </c>
      <c r="B49" s="10" t="s">
        <v>98</v>
      </c>
      <c r="C49" s="7" t="s">
        <v>1</v>
      </c>
      <c r="D49" s="7" t="s">
        <v>93</v>
      </c>
      <c r="E49" s="7"/>
      <c r="F49" s="7"/>
      <c r="G49" s="7"/>
      <c r="H49" s="7"/>
      <c r="I49" s="7" t="s">
        <v>93</v>
      </c>
      <c r="J49" s="7" t="s">
        <v>94</v>
      </c>
      <c r="K49" s="26"/>
      <c r="L49" s="26"/>
      <c r="M49" s="26"/>
      <c r="N49" s="41">
        <v>19</v>
      </c>
      <c r="O49" s="26">
        <v>19</v>
      </c>
      <c r="P49" s="9" t="s">
        <v>132</v>
      </c>
    </row>
    <row r="50" spans="1:16" ht="30" customHeight="1">
      <c r="A50" s="8">
        <v>40</v>
      </c>
      <c r="B50" s="10" t="s">
        <v>99</v>
      </c>
      <c r="C50" s="7" t="s">
        <v>1</v>
      </c>
      <c r="D50" s="7" t="s">
        <v>93</v>
      </c>
      <c r="E50" s="7"/>
      <c r="F50" s="7"/>
      <c r="G50" s="7"/>
      <c r="H50" s="7"/>
      <c r="I50" s="7" t="s">
        <v>93</v>
      </c>
      <c r="J50" s="7" t="s">
        <v>94</v>
      </c>
      <c r="K50" s="26"/>
      <c r="L50" s="26"/>
      <c r="M50" s="26"/>
      <c r="N50" s="41">
        <v>17</v>
      </c>
      <c r="O50" s="26">
        <v>17</v>
      </c>
      <c r="P50" s="9" t="s">
        <v>132</v>
      </c>
    </row>
    <row r="51" spans="1:16" ht="30" customHeight="1">
      <c r="A51" s="8">
        <v>41</v>
      </c>
      <c r="B51" s="10" t="s">
        <v>100</v>
      </c>
      <c r="C51" s="7" t="s">
        <v>1</v>
      </c>
      <c r="D51" s="7" t="s">
        <v>93</v>
      </c>
      <c r="E51" s="7"/>
      <c r="F51" s="7"/>
      <c r="G51" s="7"/>
      <c r="H51" s="7"/>
      <c r="I51" s="7" t="s">
        <v>93</v>
      </c>
      <c r="J51" s="7" t="s">
        <v>94</v>
      </c>
      <c r="K51" s="26"/>
      <c r="L51" s="26"/>
      <c r="M51" s="26"/>
      <c r="N51" s="41">
        <v>27</v>
      </c>
      <c r="O51" s="26">
        <v>27</v>
      </c>
      <c r="P51" s="9" t="s">
        <v>132</v>
      </c>
    </row>
    <row r="52" spans="1:16" ht="25.5" customHeight="1">
      <c r="A52" s="8">
        <v>42</v>
      </c>
      <c r="B52" s="10" t="s">
        <v>101</v>
      </c>
      <c r="C52" s="7" t="s">
        <v>1</v>
      </c>
      <c r="D52" s="7" t="s">
        <v>93</v>
      </c>
      <c r="E52" s="7"/>
      <c r="F52" s="7"/>
      <c r="G52" s="7"/>
      <c r="H52" s="7"/>
      <c r="I52" s="7" t="s">
        <v>93</v>
      </c>
      <c r="J52" s="7" t="s">
        <v>94</v>
      </c>
      <c r="K52" s="26"/>
      <c r="L52" s="26"/>
      <c r="M52" s="26"/>
      <c r="N52" s="41">
        <v>27</v>
      </c>
      <c r="O52" s="26">
        <v>27</v>
      </c>
      <c r="P52" s="9" t="s">
        <v>132</v>
      </c>
    </row>
    <row r="53" spans="1:16" ht="26.25" customHeight="1">
      <c r="A53" s="8">
        <v>43</v>
      </c>
      <c r="B53" s="10" t="s">
        <v>102</v>
      </c>
      <c r="C53" s="7" t="s">
        <v>1</v>
      </c>
      <c r="D53" s="7" t="s">
        <v>93</v>
      </c>
      <c r="E53" s="7"/>
      <c r="F53" s="7"/>
      <c r="G53" s="7"/>
      <c r="H53" s="7"/>
      <c r="I53" s="7" t="s">
        <v>93</v>
      </c>
      <c r="J53" s="7" t="s">
        <v>94</v>
      </c>
      <c r="K53" s="26"/>
      <c r="L53" s="26"/>
      <c r="M53" s="26"/>
      <c r="N53" s="41">
        <v>36</v>
      </c>
      <c r="O53" s="26">
        <v>36</v>
      </c>
      <c r="P53" s="9" t="s">
        <v>132</v>
      </c>
    </row>
    <row r="54" spans="1:16" ht="30" customHeight="1">
      <c r="A54" s="8">
        <v>44</v>
      </c>
      <c r="B54" s="10" t="s">
        <v>103</v>
      </c>
      <c r="C54" s="7" t="s">
        <v>1</v>
      </c>
      <c r="D54" s="7" t="s">
        <v>93</v>
      </c>
      <c r="E54" s="7"/>
      <c r="F54" s="7"/>
      <c r="G54" s="7"/>
      <c r="H54" s="7"/>
      <c r="I54" s="7" t="s">
        <v>93</v>
      </c>
      <c r="J54" s="7" t="s">
        <v>94</v>
      </c>
      <c r="K54" s="26"/>
      <c r="L54" s="26"/>
      <c r="M54" s="26"/>
      <c r="N54" s="41">
        <v>32</v>
      </c>
      <c r="O54" s="26">
        <v>32</v>
      </c>
      <c r="P54" s="9" t="s">
        <v>132</v>
      </c>
    </row>
    <row r="55" spans="1:16" ht="24.75" customHeight="1">
      <c r="A55" s="8">
        <v>45</v>
      </c>
      <c r="B55" s="10" t="s">
        <v>104</v>
      </c>
      <c r="C55" s="7" t="s">
        <v>1</v>
      </c>
      <c r="D55" s="7" t="s">
        <v>93</v>
      </c>
      <c r="E55" s="7"/>
      <c r="F55" s="7"/>
      <c r="G55" s="7"/>
      <c r="H55" s="7"/>
      <c r="I55" s="7" t="s">
        <v>93</v>
      </c>
      <c r="J55" s="7" t="s">
        <v>94</v>
      </c>
      <c r="K55" s="26"/>
      <c r="L55" s="26"/>
      <c r="M55" s="26"/>
      <c r="N55" s="41">
        <v>220</v>
      </c>
      <c r="O55" s="26">
        <v>220</v>
      </c>
      <c r="P55" s="9" t="s">
        <v>132</v>
      </c>
    </row>
    <row r="56" spans="1:16" ht="25.5" customHeight="1">
      <c r="A56" s="8">
        <v>46</v>
      </c>
      <c r="B56" s="10" t="s">
        <v>105</v>
      </c>
      <c r="C56" s="7" t="s">
        <v>1</v>
      </c>
      <c r="D56" s="7" t="s">
        <v>93</v>
      </c>
      <c r="E56" s="7"/>
      <c r="F56" s="7"/>
      <c r="G56" s="7"/>
      <c r="H56" s="7"/>
      <c r="I56" s="7" t="s">
        <v>93</v>
      </c>
      <c r="J56" s="7" t="s">
        <v>94</v>
      </c>
      <c r="K56" s="26"/>
      <c r="L56" s="26"/>
      <c r="M56" s="26"/>
      <c r="N56" s="41">
        <v>7</v>
      </c>
      <c r="O56" s="26">
        <v>7</v>
      </c>
      <c r="P56" s="9" t="s">
        <v>132</v>
      </c>
    </row>
    <row r="57" spans="1:16" ht="28.5" customHeight="1">
      <c r="A57" s="8">
        <v>47</v>
      </c>
      <c r="B57" s="10" t="s">
        <v>106</v>
      </c>
      <c r="C57" s="7" t="s">
        <v>1</v>
      </c>
      <c r="D57" s="7" t="s">
        <v>93</v>
      </c>
      <c r="E57" s="7"/>
      <c r="F57" s="7"/>
      <c r="G57" s="7"/>
      <c r="H57" s="7"/>
      <c r="I57" s="7" t="s">
        <v>93</v>
      </c>
      <c r="J57" s="7" t="s">
        <v>94</v>
      </c>
      <c r="K57" s="26"/>
      <c r="L57" s="26"/>
      <c r="M57" s="26"/>
      <c r="N57" s="41">
        <v>0</v>
      </c>
      <c r="O57" s="26">
        <v>0</v>
      </c>
      <c r="P57" s="9" t="s">
        <v>132</v>
      </c>
    </row>
    <row r="58" spans="1:16" ht="28.5" customHeight="1">
      <c r="A58" s="8">
        <v>48</v>
      </c>
      <c r="B58" s="10" t="s">
        <v>107</v>
      </c>
      <c r="C58" s="7" t="s">
        <v>1</v>
      </c>
      <c r="D58" s="7" t="s">
        <v>93</v>
      </c>
      <c r="E58" s="7"/>
      <c r="F58" s="7"/>
      <c r="G58" s="7"/>
      <c r="H58" s="7"/>
      <c r="I58" s="7" t="s">
        <v>108</v>
      </c>
      <c r="J58" s="7" t="s">
        <v>0</v>
      </c>
      <c r="K58" s="26"/>
      <c r="L58" s="26"/>
      <c r="M58" s="26"/>
      <c r="N58" s="41">
        <v>2</v>
      </c>
      <c r="O58" s="26">
        <v>2</v>
      </c>
      <c r="P58" s="9" t="s">
        <v>132</v>
      </c>
    </row>
    <row r="59" spans="1:16" ht="28.5" customHeight="1">
      <c r="A59" s="8">
        <v>49</v>
      </c>
      <c r="B59" s="10" t="s">
        <v>109</v>
      </c>
      <c r="C59" s="7" t="s">
        <v>1</v>
      </c>
      <c r="D59" s="7" t="s">
        <v>93</v>
      </c>
      <c r="E59" s="7"/>
      <c r="F59" s="7"/>
      <c r="G59" s="7"/>
      <c r="H59" s="7"/>
      <c r="I59" s="7" t="s">
        <v>108</v>
      </c>
      <c r="J59" s="7" t="s">
        <v>0</v>
      </c>
      <c r="K59" s="26"/>
      <c r="L59" s="26"/>
      <c r="M59" s="26"/>
      <c r="N59" s="41">
        <v>10</v>
      </c>
      <c r="O59" s="26">
        <v>10</v>
      </c>
      <c r="P59" s="9" t="s">
        <v>132</v>
      </c>
    </row>
    <row r="60" spans="1:16" ht="28.5" customHeight="1">
      <c r="A60" s="8">
        <v>50</v>
      </c>
      <c r="B60" s="10" t="s">
        <v>110</v>
      </c>
      <c r="C60" s="7" t="s">
        <v>1</v>
      </c>
      <c r="D60" s="7" t="s">
        <v>93</v>
      </c>
      <c r="E60" s="7"/>
      <c r="F60" s="7"/>
      <c r="G60" s="7"/>
      <c r="H60" s="7"/>
      <c r="I60" s="7" t="s">
        <v>108</v>
      </c>
      <c r="J60" s="7" t="s">
        <v>0</v>
      </c>
      <c r="K60" s="26"/>
      <c r="L60" s="26"/>
      <c r="M60" s="26"/>
      <c r="N60" s="41">
        <v>7</v>
      </c>
      <c r="O60" s="26">
        <v>7</v>
      </c>
      <c r="P60" s="9" t="s">
        <v>132</v>
      </c>
    </row>
    <row r="61" spans="1:16" ht="28.5" customHeight="1">
      <c r="A61" s="8">
        <v>51</v>
      </c>
      <c r="B61" s="10" t="s">
        <v>111</v>
      </c>
      <c r="C61" s="7" t="s">
        <v>1</v>
      </c>
      <c r="D61" s="7" t="s">
        <v>93</v>
      </c>
      <c r="E61" s="7"/>
      <c r="F61" s="7"/>
      <c r="G61" s="7"/>
      <c r="H61" s="7"/>
      <c r="I61" s="7" t="s">
        <v>108</v>
      </c>
      <c r="J61" s="7" t="s">
        <v>0</v>
      </c>
      <c r="K61" s="26"/>
      <c r="L61" s="26"/>
      <c r="M61" s="26"/>
      <c r="N61" s="41">
        <v>1</v>
      </c>
      <c r="O61" s="26">
        <v>1</v>
      </c>
      <c r="P61" s="9" t="s">
        <v>132</v>
      </c>
    </row>
    <row r="62" spans="1:16" ht="28.5" customHeight="1">
      <c r="A62" s="8">
        <v>52</v>
      </c>
      <c r="B62" s="10" t="s">
        <v>112</v>
      </c>
      <c r="C62" s="7" t="s">
        <v>1</v>
      </c>
      <c r="D62" s="7" t="s">
        <v>93</v>
      </c>
      <c r="E62" s="7"/>
      <c r="F62" s="7"/>
      <c r="G62" s="7"/>
      <c r="H62" s="7"/>
      <c r="I62" s="7" t="s">
        <v>108</v>
      </c>
      <c r="J62" s="7" t="s">
        <v>0</v>
      </c>
      <c r="K62" s="26"/>
      <c r="L62" s="26"/>
      <c r="M62" s="26"/>
      <c r="N62" s="41">
        <v>6</v>
      </c>
      <c r="O62" s="26">
        <v>6</v>
      </c>
      <c r="P62" s="9" t="s">
        <v>132</v>
      </c>
    </row>
    <row r="63" spans="1:16" ht="28.5" customHeight="1">
      <c r="A63" s="8">
        <v>53</v>
      </c>
      <c r="B63" s="10" t="s">
        <v>113</v>
      </c>
      <c r="C63" s="7" t="s">
        <v>1</v>
      </c>
      <c r="D63" s="7" t="s">
        <v>93</v>
      </c>
      <c r="E63" s="7"/>
      <c r="F63" s="7"/>
      <c r="G63" s="7"/>
      <c r="H63" s="7"/>
      <c r="I63" s="7" t="s">
        <v>108</v>
      </c>
      <c r="J63" s="7" t="s">
        <v>0</v>
      </c>
      <c r="K63" s="26"/>
      <c r="L63" s="26"/>
      <c r="M63" s="26"/>
      <c r="N63" s="41">
        <v>3</v>
      </c>
      <c r="O63" s="26">
        <v>3</v>
      </c>
      <c r="P63" s="9" t="s">
        <v>132</v>
      </c>
    </row>
    <row r="64" spans="1:16" ht="28.5" customHeight="1">
      <c r="A64" s="8">
        <v>54</v>
      </c>
      <c r="B64" s="10" t="s">
        <v>114</v>
      </c>
      <c r="C64" s="7" t="s">
        <v>1</v>
      </c>
      <c r="D64" s="7" t="s">
        <v>93</v>
      </c>
      <c r="E64" s="7"/>
      <c r="F64" s="7"/>
      <c r="G64" s="7"/>
      <c r="H64" s="7"/>
      <c r="I64" s="7" t="s">
        <v>108</v>
      </c>
      <c r="J64" s="7" t="s">
        <v>0</v>
      </c>
      <c r="K64" s="26"/>
      <c r="L64" s="26"/>
      <c r="M64" s="26"/>
      <c r="N64" s="41">
        <v>4</v>
      </c>
      <c r="O64" s="26">
        <v>4</v>
      </c>
      <c r="P64" s="9" t="s">
        <v>132</v>
      </c>
    </row>
    <row r="65" spans="1:16" ht="28.5" customHeight="1">
      <c r="A65" s="8">
        <v>55</v>
      </c>
      <c r="B65" s="10" t="s">
        <v>115</v>
      </c>
      <c r="C65" s="7" t="s">
        <v>1</v>
      </c>
      <c r="D65" s="7" t="s">
        <v>93</v>
      </c>
      <c r="E65" s="7"/>
      <c r="F65" s="7"/>
      <c r="G65" s="7"/>
      <c r="H65" s="7"/>
      <c r="I65" s="7" t="s">
        <v>108</v>
      </c>
      <c r="J65" s="7" t="s">
        <v>0</v>
      </c>
      <c r="K65" s="26"/>
      <c r="L65" s="26"/>
      <c r="M65" s="26"/>
      <c r="N65" s="41">
        <v>18</v>
      </c>
      <c r="O65" s="26">
        <v>18</v>
      </c>
      <c r="P65" s="9" t="s">
        <v>132</v>
      </c>
    </row>
    <row r="66" spans="1:16" ht="28.5" customHeight="1">
      <c r="A66" s="8">
        <v>56</v>
      </c>
      <c r="B66" s="10" t="s">
        <v>116</v>
      </c>
      <c r="C66" s="7" t="s">
        <v>1</v>
      </c>
      <c r="D66" s="7" t="s">
        <v>93</v>
      </c>
      <c r="E66" s="7"/>
      <c r="F66" s="7"/>
      <c r="G66" s="7"/>
      <c r="H66" s="7"/>
      <c r="I66" s="7" t="s">
        <v>108</v>
      </c>
      <c r="J66" s="7" t="s">
        <v>0</v>
      </c>
      <c r="K66" s="26"/>
      <c r="L66" s="26"/>
      <c r="M66" s="26"/>
      <c r="N66" s="41">
        <v>5</v>
      </c>
      <c r="O66" s="26">
        <v>5</v>
      </c>
      <c r="P66" s="9" t="s">
        <v>132</v>
      </c>
    </row>
    <row r="67" spans="1:16" ht="28.5" customHeight="1">
      <c r="A67" s="8">
        <v>57</v>
      </c>
      <c r="B67" s="10" t="s">
        <v>117</v>
      </c>
      <c r="C67" s="7" t="s">
        <v>1</v>
      </c>
      <c r="D67" s="7" t="s">
        <v>93</v>
      </c>
      <c r="E67" s="7"/>
      <c r="F67" s="7"/>
      <c r="G67" s="7"/>
      <c r="H67" s="7"/>
      <c r="I67" s="7" t="s">
        <v>108</v>
      </c>
      <c r="J67" s="7" t="s">
        <v>0</v>
      </c>
      <c r="K67" s="26"/>
      <c r="L67" s="26"/>
      <c r="M67" s="26"/>
      <c r="N67" s="41">
        <v>6</v>
      </c>
      <c r="O67" s="26">
        <v>6</v>
      </c>
      <c r="P67" s="9" t="s">
        <v>132</v>
      </c>
    </row>
    <row r="68" spans="1:16" ht="28.5" customHeight="1">
      <c r="A68" s="8">
        <v>58</v>
      </c>
      <c r="B68" s="10" t="s">
        <v>118</v>
      </c>
      <c r="C68" s="7" t="s">
        <v>1</v>
      </c>
      <c r="D68" s="7" t="s">
        <v>93</v>
      </c>
      <c r="E68" s="7"/>
      <c r="F68" s="7"/>
      <c r="G68" s="7"/>
      <c r="H68" s="7"/>
      <c r="I68" s="7" t="s">
        <v>108</v>
      </c>
      <c r="J68" s="7" t="s">
        <v>0</v>
      </c>
      <c r="K68" s="26"/>
      <c r="L68" s="26"/>
      <c r="M68" s="26"/>
      <c r="N68" s="41">
        <v>121</v>
      </c>
      <c r="O68" s="26">
        <v>121</v>
      </c>
      <c r="P68" s="9" t="s">
        <v>132</v>
      </c>
    </row>
    <row r="69" spans="1:16" ht="28.5" customHeight="1">
      <c r="A69" s="8">
        <v>59</v>
      </c>
      <c r="B69" s="10" t="s">
        <v>119</v>
      </c>
      <c r="C69" s="7" t="s">
        <v>1</v>
      </c>
      <c r="D69" s="7" t="s">
        <v>93</v>
      </c>
      <c r="E69" s="7"/>
      <c r="F69" s="7"/>
      <c r="G69" s="7"/>
      <c r="H69" s="7"/>
      <c r="I69" s="7" t="s">
        <v>108</v>
      </c>
      <c r="J69" s="7" t="s">
        <v>0</v>
      </c>
      <c r="K69" s="26"/>
      <c r="L69" s="26"/>
      <c r="M69" s="26"/>
      <c r="N69" s="41">
        <v>5</v>
      </c>
      <c r="O69" s="26">
        <v>5</v>
      </c>
      <c r="P69" s="9" t="s">
        <v>132</v>
      </c>
    </row>
    <row r="70" spans="1:16" ht="28.5" customHeight="1">
      <c r="A70" s="8">
        <v>60</v>
      </c>
      <c r="B70" s="10" t="s">
        <v>126</v>
      </c>
      <c r="C70" s="7" t="s">
        <v>1</v>
      </c>
      <c r="D70" s="7" t="s">
        <v>93</v>
      </c>
      <c r="E70" s="7"/>
      <c r="F70" s="7"/>
      <c r="G70" s="7"/>
      <c r="H70" s="7"/>
      <c r="I70" s="7" t="s">
        <v>108</v>
      </c>
      <c r="J70" s="7" t="s">
        <v>0</v>
      </c>
      <c r="K70" s="26"/>
      <c r="L70" s="26"/>
      <c r="M70" s="26"/>
      <c r="N70" s="41">
        <v>16</v>
      </c>
      <c r="O70" s="26">
        <v>16</v>
      </c>
      <c r="P70" s="9" t="s">
        <v>132</v>
      </c>
    </row>
    <row r="71" spans="1:16" ht="30" customHeight="1">
      <c r="A71" s="8">
        <v>61</v>
      </c>
      <c r="B71" s="10" t="s">
        <v>120</v>
      </c>
      <c r="C71" s="7" t="s">
        <v>1</v>
      </c>
      <c r="D71" s="7" t="s">
        <v>93</v>
      </c>
      <c r="E71" s="7"/>
      <c r="F71" s="7"/>
      <c r="G71" s="7"/>
      <c r="H71" s="7"/>
      <c r="I71" s="7" t="s">
        <v>108</v>
      </c>
      <c r="J71" s="7" t="s">
        <v>0</v>
      </c>
      <c r="K71" s="42"/>
      <c r="L71" s="42"/>
      <c r="M71" s="42"/>
      <c r="N71" s="43">
        <v>22</v>
      </c>
      <c r="O71" s="91">
        <v>22</v>
      </c>
      <c r="P71" s="9" t="s">
        <v>132</v>
      </c>
    </row>
    <row r="72" spans="1:16" ht="30" customHeight="1">
      <c r="A72" s="8">
        <v>62</v>
      </c>
      <c r="B72" s="10" t="s">
        <v>121</v>
      </c>
      <c r="C72" s="7" t="s">
        <v>1</v>
      </c>
      <c r="D72" s="7" t="s">
        <v>93</v>
      </c>
      <c r="E72" s="7"/>
      <c r="F72" s="7"/>
      <c r="G72" s="7"/>
      <c r="H72" s="7"/>
      <c r="I72" s="7" t="s">
        <v>108</v>
      </c>
      <c r="J72" s="7" t="s">
        <v>0</v>
      </c>
      <c r="K72" s="42"/>
      <c r="L72" s="42"/>
      <c r="M72" s="42"/>
      <c r="N72" s="43">
        <v>5</v>
      </c>
      <c r="O72" s="91">
        <v>5</v>
      </c>
      <c r="P72" s="9" t="s">
        <v>132</v>
      </c>
    </row>
    <row r="73" spans="1:16" ht="30" customHeight="1">
      <c r="A73" s="8">
        <v>63</v>
      </c>
      <c r="B73" s="10" t="s">
        <v>122</v>
      </c>
      <c r="C73" s="7" t="s">
        <v>1</v>
      </c>
      <c r="D73" s="7" t="s">
        <v>93</v>
      </c>
      <c r="E73" s="7"/>
      <c r="F73" s="7"/>
      <c r="G73" s="7"/>
      <c r="H73" s="7"/>
      <c r="I73" s="7" t="s">
        <v>108</v>
      </c>
      <c r="J73" s="7" t="s">
        <v>0</v>
      </c>
      <c r="K73" s="42"/>
      <c r="L73" s="42"/>
      <c r="M73" s="42"/>
      <c r="N73" s="43">
        <v>12</v>
      </c>
      <c r="O73" s="91">
        <v>12</v>
      </c>
      <c r="P73" s="9" t="s">
        <v>132</v>
      </c>
    </row>
    <row r="74" spans="1:16" ht="30" customHeight="1">
      <c r="A74" s="8">
        <v>64</v>
      </c>
      <c r="B74" s="10" t="s">
        <v>123</v>
      </c>
      <c r="C74" s="7" t="s">
        <v>1</v>
      </c>
      <c r="D74" s="7" t="s">
        <v>93</v>
      </c>
      <c r="E74" s="7"/>
      <c r="F74" s="7"/>
      <c r="G74" s="7"/>
      <c r="H74" s="7"/>
      <c r="I74" s="7" t="s">
        <v>108</v>
      </c>
      <c r="J74" s="7" t="s">
        <v>0</v>
      </c>
      <c r="K74" s="42"/>
      <c r="L74" s="42"/>
      <c r="M74" s="42"/>
      <c r="N74" s="43">
        <v>2</v>
      </c>
      <c r="O74" s="91">
        <v>2</v>
      </c>
      <c r="P74" s="9" t="s">
        <v>132</v>
      </c>
    </row>
    <row r="75" spans="1:16" ht="30" customHeight="1">
      <c r="A75" s="8">
        <v>65</v>
      </c>
      <c r="B75" s="10" t="s">
        <v>124</v>
      </c>
      <c r="C75" s="7" t="s">
        <v>1</v>
      </c>
      <c r="D75" s="7" t="s">
        <v>93</v>
      </c>
      <c r="E75" s="7"/>
      <c r="F75" s="7"/>
      <c r="G75" s="7"/>
      <c r="H75" s="7"/>
      <c r="I75" s="7" t="s">
        <v>108</v>
      </c>
      <c r="J75" s="7" t="s">
        <v>0</v>
      </c>
      <c r="K75" s="42"/>
      <c r="L75" s="42"/>
      <c r="M75" s="42"/>
      <c r="N75" s="43">
        <v>5</v>
      </c>
      <c r="O75" s="91">
        <v>5</v>
      </c>
      <c r="P75" s="9" t="s">
        <v>132</v>
      </c>
    </row>
    <row r="76" spans="1:16" ht="16.5" customHeight="1">
      <c r="A76" s="8">
        <v>66</v>
      </c>
      <c r="B76" s="10" t="s">
        <v>127</v>
      </c>
      <c r="C76" s="7" t="s">
        <v>1</v>
      </c>
      <c r="D76" s="7" t="s">
        <v>93</v>
      </c>
      <c r="E76" s="7"/>
      <c r="F76" s="7"/>
      <c r="G76" s="7"/>
      <c r="H76" s="7"/>
      <c r="I76" s="7" t="s">
        <v>108</v>
      </c>
      <c r="J76" s="7" t="s">
        <v>0</v>
      </c>
      <c r="K76" s="44"/>
      <c r="L76" s="44"/>
      <c r="M76" s="42"/>
      <c r="N76" s="43" t="s">
        <v>128</v>
      </c>
      <c r="O76" s="91" t="s">
        <v>128</v>
      </c>
      <c r="P76" s="90" t="s">
        <v>129</v>
      </c>
    </row>
    <row r="77" spans="1:16" ht="18.75" customHeight="1">
      <c r="A77" s="8">
        <v>67</v>
      </c>
      <c r="B77" s="10" t="s">
        <v>130</v>
      </c>
      <c r="C77" s="7" t="s">
        <v>1</v>
      </c>
      <c r="D77" s="7" t="s">
        <v>93</v>
      </c>
      <c r="E77" s="7"/>
      <c r="F77" s="7"/>
      <c r="G77" s="7"/>
      <c r="H77" s="7"/>
      <c r="I77" s="7" t="s">
        <v>108</v>
      </c>
      <c r="J77" s="7" t="s">
        <v>0</v>
      </c>
      <c r="K77" s="44"/>
      <c r="L77" s="44"/>
      <c r="M77" s="42"/>
      <c r="N77" s="43" t="s">
        <v>128</v>
      </c>
      <c r="O77" s="91" t="s">
        <v>128</v>
      </c>
      <c r="P77" s="90" t="s">
        <v>129</v>
      </c>
    </row>
    <row r="78" spans="1:16" ht="24" customHeight="1">
      <c r="A78" s="8">
        <v>68</v>
      </c>
      <c r="B78" s="10" t="s">
        <v>131</v>
      </c>
      <c r="C78" s="7" t="s">
        <v>1</v>
      </c>
      <c r="D78" s="7" t="s">
        <v>93</v>
      </c>
      <c r="E78" s="7"/>
      <c r="F78" s="7"/>
      <c r="G78" s="7"/>
      <c r="H78" s="7"/>
      <c r="I78" s="7" t="s">
        <v>108</v>
      </c>
      <c r="J78" s="7" t="s">
        <v>0</v>
      </c>
      <c r="K78" s="44"/>
      <c r="L78" s="44"/>
      <c r="M78" s="42"/>
      <c r="N78" s="43" t="s">
        <v>128</v>
      </c>
      <c r="O78" s="91" t="s">
        <v>128</v>
      </c>
      <c r="P78" s="90" t="s">
        <v>129</v>
      </c>
    </row>
    <row r="79" spans="1:16">
      <c r="B79" s="46"/>
    </row>
    <row r="80" spans="1:16">
      <c r="A80" s="47"/>
    </row>
    <row r="81" spans="2:9">
      <c r="B81" s="160"/>
      <c r="C81" s="160"/>
      <c r="D81" s="160"/>
      <c r="E81" s="160"/>
      <c r="F81" s="160"/>
      <c r="G81" s="160"/>
      <c r="H81" s="160"/>
      <c r="I81" s="160"/>
    </row>
    <row r="82" spans="2:9">
      <c r="B82" s="153"/>
      <c r="C82" s="153"/>
      <c r="D82" s="153"/>
      <c r="E82" s="153"/>
      <c r="F82" s="153"/>
      <c r="G82" s="153"/>
      <c r="H82" s="153"/>
      <c r="I82" s="153"/>
    </row>
    <row r="83" spans="2:9">
      <c r="B83" s="153"/>
      <c r="C83" s="153"/>
      <c r="D83" s="153"/>
      <c r="E83" s="153"/>
      <c r="F83" s="153"/>
      <c r="G83" s="153"/>
      <c r="H83" s="153"/>
      <c r="I83" s="153"/>
    </row>
  </sheetData>
  <mergeCells count="19">
    <mergeCell ref="E37:G37"/>
    <mergeCell ref="B1:P1"/>
    <mergeCell ref="D3:G3"/>
    <mergeCell ref="K3:O3"/>
    <mergeCell ref="E22:G22"/>
    <mergeCell ref="P23:P28"/>
    <mergeCell ref="E29:G29"/>
    <mergeCell ref="E30:G30"/>
    <mergeCell ref="E31:G31"/>
    <mergeCell ref="E33:G33"/>
    <mergeCell ref="E36:G36"/>
    <mergeCell ref="B82:I82"/>
    <mergeCell ref="B83:I83"/>
    <mergeCell ref="E38:G38"/>
    <mergeCell ref="E40:G40"/>
    <mergeCell ref="E41:G41"/>
    <mergeCell ref="E43:G43"/>
    <mergeCell ref="E44:G44"/>
    <mergeCell ref="B81:I81"/>
  </mergeCells>
  <printOptions horizontalCentered="1"/>
  <pageMargins left="0.39370078740157483" right="0.39370078740157483" top="1.3779527559055118" bottom="0.51181102362204722" header="0.59055118110236227" footer="0.31496062992125984"/>
  <pageSetup paperSize="119" scale="73" fitToHeight="0" orientation="portrait" r:id="rId1"/>
  <headerFooter>
    <oddHeader>&amp;L&amp;G</oddHeader>
    <oddFooter>&amp;LDQEPE
Performance organisationnelle &amp;R&amp;10Fichier:  &amp;F
En date du 28 septembre 2023&amp;11
&amp;10Page &amp;P de &amp;N</oddFooter>
  </headerFooter>
  <rowBreaks count="2" manualBreakCount="2">
    <brk id="28" max="15" man="1"/>
    <brk id="48" max="15" man="1"/>
  </rowBreaks>
  <ignoredErrors>
    <ignoredError sqref="O32" 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P117"/>
  <sheetViews>
    <sheetView tabSelected="1" zoomScale="110" zoomScaleNormal="110" workbookViewId="0">
      <selection activeCell="G61" sqref="G61"/>
    </sheetView>
  </sheetViews>
  <sheetFormatPr baseColWidth="10" defaultColWidth="11.42578125" defaultRowHeight="15"/>
  <cols>
    <col min="1" max="1" width="9.140625" style="6" customWidth="1"/>
    <col min="2" max="2" width="44.7109375" style="5" bestFit="1" customWidth="1"/>
    <col min="3" max="5" width="35.28515625" style="2" customWidth="1"/>
    <col min="6" max="6" width="10.42578125" style="2" customWidth="1"/>
    <col min="7" max="7" width="18.140625" style="2" customWidth="1"/>
    <col min="8" max="8" width="38.5703125" style="1" customWidth="1"/>
    <col min="9" max="9" width="16.42578125" customWidth="1"/>
    <col min="10" max="10" width="11.140625" customWidth="1"/>
    <col min="11" max="11" width="10" customWidth="1"/>
    <col min="12" max="12" width="13.140625" customWidth="1"/>
    <col min="13" max="13" width="49.42578125" customWidth="1"/>
  </cols>
  <sheetData>
    <row r="1" spans="1:16" ht="60.75" customHeight="1">
      <c r="A1" s="24"/>
      <c r="B1" s="161" t="s">
        <v>225</v>
      </c>
      <c r="C1" s="161"/>
      <c r="D1" s="161"/>
      <c r="E1" s="161"/>
      <c r="F1" s="161"/>
      <c r="G1" s="161"/>
      <c r="H1" s="161"/>
    </row>
    <row r="2" spans="1:16" ht="18.75">
      <c r="A2" s="24"/>
      <c r="B2" s="23"/>
      <c r="C2" s="34"/>
      <c r="D2" s="34"/>
      <c r="E2" s="34"/>
      <c r="F2" s="34"/>
      <c r="G2" s="34"/>
      <c r="H2" s="34"/>
    </row>
    <row r="3" spans="1:16" ht="27" customHeight="1">
      <c r="A3" s="24"/>
      <c r="B3" s="102"/>
      <c r="C3" s="39"/>
      <c r="D3" s="39"/>
      <c r="E3" s="39"/>
      <c r="F3" s="39"/>
      <c r="G3" s="39"/>
      <c r="H3" s="20"/>
    </row>
    <row r="4" spans="1:16" ht="15.75">
      <c r="A4" s="24"/>
      <c r="B4" s="23"/>
      <c r="C4" s="165" t="s">
        <v>77</v>
      </c>
      <c r="D4" s="166"/>
      <c r="E4" s="166"/>
      <c r="F4" s="166"/>
      <c r="G4" s="167"/>
      <c r="H4" s="20"/>
    </row>
    <row r="5" spans="1:16" ht="31.5">
      <c r="A5" s="19" t="s">
        <v>78</v>
      </c>
      <c r="B5" s="18" t="s">
        <v>75</v>
      </c>
      <c r="C5" s="30" t="s">
        <v>81</v>
      </c>
      <c r="D5" s="30" t="s">
        <v>79</v>
      </c>
      <c r="E5" s="30" t="s">
        <v>80</v>
      </c>
      <c r="F5" s="30" t="s">
        <v>1</v>
      </c>
      <c r="G5" s="30" t="s">
        <v>198</v>
      </c>
      <c r="H5" s="16" t="s">
        <v>67</v>
      </c>
    </row>
    <row r="6" spans="1:16" s="11" customFormat="1">
      <c r="A6" s="129">
        <v>1</v>
      </c>
      <c r="B6" s="10" t="s">
        <v>66</v>
      </c>
      <c r="C6" s="26">
        <v>16</v>
      </c>
      <c r="D6" s="26">
        <v>2</v>
      </c>
      <c r="E6" s="26">
        <v>13</v>
      </c>
      <c r="F6" s="27"/>
      <c r="G6" s="27">
        <v>31</v>
      </c>
      <c r="H6" s="135"/>
      <c r="I6"/>
      <c r="J6"/>
      <c r="K6"/>
      <c r="L6"/>
      <c r="M6"/>
      <c r="N6"/>
      <c r="O6"/>
      <c r="P6"/>
    </row>
    <row r="7" spans="1:16" s="11" customFormat="1" ht="26.45" customHeight="1">
      <c r="A7" s="129">
        <v>2</v>
      </c>
      <c r="B7" s="177" t="s">
        <v>219</v>
      </c>
      <c r="C7" s="179"/>
      <c r="D7" s="179"/>
      <c r="E7" s="179"/>
      <c r="F7" s="179"/>
      <c r="G7" s="179">
        <f>C9+D9+E9+C11+D11+E11</f>
        <v>929</v>
      </c>
      <c r="H7" s="174"/>
      <c r="I7"/>
      <c r="J7"/>
      <c r="K7"/>
      <c r="L7"/>
      <c r="M7"/>
      <c r="N7"/>
      <c r="O7"/>
      <c r="P7"/>
    </row>
    <row r="8" spans="1:16" s="11" customFormat="1" ht="26.45" customHeight="1">
      <c r="A8" s="129">
        <v>3</v>
      </c>
      <c r="B8" s="178"/>
      <c r="C8" s="180"/>
      <c r="D8" s="180"/>
      <c r="E8" s="180"/>
      <c r="F8" s="180"/>
      <c r="G8" s="180"/>
      <c r="H8" s="176"/>
      <c r="I8"/>
      <c r="J8"/>
      <c r="K8"/>
      <c r="L8"/>
      <c r="M8"/>
      <c r="N8"/>
      <c r="O8"/>
      <c r="P8"/>
    </row>
    <row r="9" spans="1:16" s="11" customFormat="1">
      <c r="A9" s="136"/>
      <c r="B9" s="127" t="s">
        <v>220</v>
      </c>
      <c r="C9" s="41">
        <v>88</v>
      </c>
      <c r="D9" s="41">
        <v>13</v>
      </c>
      <c r="E9" s="41">
        <v>61</v>
      </c>
      <c r="F9" s="106"/>
      <c r="G9" s="106"/>
      <c r="H9" s="125"/>
      <c r="I9"/>
      <c r="J9"/>
      <c r="K9"/>
      <c r="L9"/>
      <c r="M9"/>
      <c r="N9"/>
      <c r="O9"/>
      <c r="P9"/>
    </row>
    <row r="10" spans="1:16" s="11" customFormat="1">
      <c r="A10" s="136"/>
      <c r="B10" s="10" t="s">
        <v>45</v>
      </c>
      <c r="C10" s="41">
        <v>0</v>
      </c>
      <c r="D10" s="41">
        <v>0</v>
      </c>
      <c r="E10" s="41">
        <v>0</v>
      </c>
      <c r="F10" s="106"/>
      <c r="G10" s="106"/>
      <c r="H10" s="124"/>
      <c r="I10"/>
      <c r="J10"/>
      <c r="K10"/>
      <c r="L10"/>
      <c r="M10"/>
      <c r="N10"/>
      <c r="O10"/>
      <c r="P10"/>
    </row>
    <row r="11" spans="1:16" s="11" customFormat="1">
      <c r="A11" s="136"/>
      <c r="B11" s="10" t="s">
        <v>221</v>
      </c>
      <c r="C11" s="41">
        <v>312</v>
      </c>
      <c r="D11" s="41">
        <v>103</v>
      </c>
      <c r="E11" s="41">
        <v>352</v>
      </c>
      <c r="F11" s="106"/>
      <c r="G11" s="106"/>
      <c r="H11" s="124"/>
      <c r="I11"/>
      <c r="J11"/>
      <c r="K11"/>
      <c r="L11"/>
      <c r="M11"/>
      <c r="N11"/>
      <c r="O11"/>
      <c r="P11"/>
    </row>
    <row r="12" spans="1:16" s="11" customFormat="1">
      <c r="A12" s="129">
        <v>4</v>
      </c>
      <c r="B12" s="10" t="s">
        <v>63</v>
      </c>
      <c r="C12" s="26">
        <v>150</v>
      </c>
      <c r="D12" s="26">
        <v>49</v>
      </c>
      <c r="E12" s="26">
        <v>244</v>
      </c>
      <c r="F12" s="27"/>
      <c r="G12" s="27">
        <f>C12+D12+E12</f>
        <v>443</v>
      </c>
      <c r="H12" s="135"/>
      <c r="I12"/>
      <c r="J12"/>
      <c r="K12"/>
      <c r="L12"/>
      <c r="M12"/>
      <c r="N12"/>
      <c r="O12"/>
      <c r="P12"/>
    </row>
    <row r="13" spans="1:16" s="11" customFormat="1">
      <c r="A13" s="129">
        <v>5</v>
      </c>
      <c r="B13" s="10" t="s">
        <v>199</v>
      </c>
      <c r="C13" s="26">
        <v>288</v>
      </c>
      <c r="D13" s="29">
        <v>93</v>
      </c>
      <c r="E13" s="29">
        <v>334</v>
      </c>
      <c r="F13" s="27"/>
      <c r="G13" s="27">
        <v>715</v>
      </c>
      <c r="H13" s="135"/>
      <c r="I13"/>
      <c r="J13"/>
      <c r="K13"/>
      <c r="L13"/>
      <c r="M13"/>
      <c r="N13"/>
      <c r="O13"/>
      <c r="P13"/>
    </row>
    <row r="14" spans="1:16" s="11" customFormat="1">
      <c r="A14" s="129">
        <v>6</v>
      </c>
      <c r="B14" s="10" t="s">
        <v>200</v>
      </c>
      <c r="C14" s="26">
        <v>39</v>
      </c>
      <c r="D14" s="26">
        <v>11</v>
      </c>
      <c r="E14" s="26">
        <v>70</v>
      </c>
      <c r="F14" s="27"/>
      <c r="G14" s="27">
        <v>120</v>
      </c>
      <c r="H14" s="135"/>
      <c r="I14"/>
      <c r="J14"/>
      <c r="K14"/>
      <c r="L14"/>
      <c r="M14"/>
      <c r="N14"/>
      <c r="O14"/>
      <c r="P14"/>
    </row>
    <row r="15" spans="1:16" s="11" customFormat="1">
      <c r="A15" s="129">
        <v>7</v>
      </c>
      <c r="B15" s="10" t="s">
        <v>212</v>
      </c>
      <c r="C15" s="26">
        <v>1449</v>
      </c>
      <c r="D15" s="26">
        <v>244</v>
      </c>
      <c r="E15" s="26">
        <v>902</v>
      </c>
      <c r="F15" s="27"/>
      <c r="G15" s="27">
        <f>C15+D15+E15</f>
        <v>2595</v>
      </c>
      <c r="H15" s="135"/>
      <c r="I15"/>
      <c r="J15"/>
      <c r="K15"/>
      <c r="L15"/>
      <c r="M15"/>
      <c r="N15"/>
      <c r="O15"/>
      <c r="P15"/>
    </row>
    <row r="16" spans="1:16" s="11" customFormat="1" ht="43.5" customHeight="1">
      <c r="A16" s="129">
        <v>8</v>
      </c>
      <c r="B16" s="10" t="s">
        <v>14</v>
      </c>
      <c r="C16" s="7">
        <v>0</v>
      </c>
      <c r="D16" s="26">
        <v>3</v>
      </c>
      <c r="E16" s="7">
        <v>13</v>
      </c>
      <c r="F16" s="27"/>
      <c r="G16" s="27">
        <v>16</v>
      </c>
      <c r="H16" s="133"/>
      <c r="J16"/>
      <c r="K16"/>
      <c r="L16"/>
      <c r="M16"/>
      <c r="N16"/>
      <c r="O16"/>
      <c r="P16"/>
    </row>
    <row r="17" spans="1:16" s="11" customFormat="1">
      <c r="A17" s="129">
        <v>9</v>
      </c>
      <c r="B17" s="10" t="s">
        <v>56</v>
      </c>
      <c r="C17" s="26">
        <v>26</v>
      </c>
      <c r="D17" s="26">
        <v>16</v>
      </c>
      <c r="E17" s="26">
        <v>24</v>
      </c>
      <c r="F17" s="27"/>
      <c r="G17" s="27">
        <f>C17+D17+E17</f>
        <v>66</v>
      </c>
      <c r="H17" s="135"/>
      <c r="I17"/>
      <c r="J17"/>
      <c r="K17"/>
      <c r="L17"/>
      <c r="M17"/>
      <c r="N17"/>
      <c r="O17"/>
      <c r="P17"/>
    </row>
    <row r="18" spans="1:16" ht="25.5">
      <c r="A18" s="129">
        <v>10</v>
      </c>
      <c r="B18" s="10" t="s">
        <v>95</v>
      </c>
      <c r="C18" s="26"/>
      <c r="D18" s="26"/>
      <c r="E18" s="26"/>
      <c r="F18" s="15">
        <v>28</v>
      </c>
      <c r="G18" s="109">
        <v>28</v>
      </c>
      <c r="H18" s="135"/>
    </row>
    <row r="19" spans="1:16">
      <c r="A19" s="129">
        <v>11</v>
      </c>
      <c r="B19" s="10" t="s">
        <v>96</v>
      </c>
      <c r="C19" s="26"/>
      <c r="D19" s="26"/>
      <c r="E19" s="26"/>
      <c r="F19" s="132">
        <v>18</v>
      </c>
      <c r="G19" s="109">
        <v>18</v>
      </c>
      <c r="H19" s="135"/>
    </row>
    <row r="20" spans="1:16">
      <c r="A20" s="129">
        <v>12</v>
      </c>
      <c r="B20" s="10" t="s">
        <v>97</v>
      </c>
      <c r="C20" s="26"/>
      <c r="D20" s="26"/>
      <c r="E20" s="26"/>
      <c r="F20" s="132">
        <v>20</v>
      </c>
      <c r="G20" s="109">
        <v>20</v>
      </c>
      <c r="H20" s="135"/>
    </row>
    <row r="21" spans="1:16">
      <c r="A21" s="129">
        <v>13</v>
      </c>
      <c r="B21" s="10" t="s">
        <v>98</v>
      </c>
      <c r="C21" s="26"/>
      <c r="D21" s="26"/>
      <c r="E21" s="26"/>
      <c r="F21" s="132">
        <v>23</v>
      </c>
      <c r="G21" s="109">
        <v>23</v>
      </c>
      <c r="H21" s="135"/>
    </row>
    <row r="22" spans="1:16">
      <c r="A22" s="129">
        <v>14</v>
      </c>
      <c r="B22" s="10" t="s">
        <v>99</v>
      </c>
      <c r="C22" s="26"/>
      <c r="D22" s="26"/>
      <c r="E22" s="26"/>
      <c r="F22" s="132">
        <v>31</v>
      </c>
      <c r="G22" s="109">
        <v>31</v>
      </c>
      <c r="H22" s="135"/>
    </row>
    <row r="23" spans="1:16">
      <c r="A23" s="129">
        <v>15</v>
      </c>
      <c r="B23" s="10" t="s">
        <v>100</v>
      </c>
      <c r="C23" s="26"/>
      <c r="D23" s="26"/>
      <c r="E23" s="26"/>
      <c r="F23" s="132">
        <v>30</v>
      </c>
      <c r="G23" s="109">
        <v>30</v>
      </c>
      <c r="H23" s="135"/>
    </row>
    <row r="24" spans="1:16">
      <c r="A24" s="129">
        <v>16</v>
      </c>
      <c r="B24" s="10" t="s">
        <v>101</v>
      </c>
      <c r="C24" s="26"/>
      <c r="D24" s="26"/>
      <c r="E24" s="26"/>
      <c r="F24" s="132">
        <v>32</v>
      </c>
      <c r="G24" s="109">
        <v>32</v>
      </c>
      <c r="H24" s="135"/>
    </row>
    <row r="25" spans="1:16">
      <c r="A25" s="129">
        <v>16</v>
      </c>
      <c r="B25" s="10" t="s">
        <v>102</v>
      </c>
      <c r="C25" s="26"/>
      <c r="D25" s="26"/>
      <c r="E25" s="26"/>
      <c r="F25" s="132">
        <v>38</v>
      </c>
      <c r="G25" s="109">
        <v>38</v>
      </c>
      <c r="H25" s="135"/>
    </row>
    <row r="26" spans="1:16">
      <c r="A26" s="129">
        <v>17</v>
      </c>
      <c r="B26" s="10" t="s">
        <v>103</v>
      </c>
      <c r="C26" s="26"/>
      <c r="D26" s="26"/>
      <c r="E26" s="26"/>
      <c r="F26" s="132">
        <v>50</v>
      </c>
      <c r="G26" s="109">
        <v>50</v>
      </c>
      <c r="H26" s="135"/>
    </row>
    <row r="27" spans="1:16">
      <c r="A27" s="129">
        <v>18</v>
      </c>
      <c r="B27" s="10" t="s">
        <v>92</v>
      </c>
      <c r="C27" s="26"/>
      <c r="D27" s="26"/>
      <c r="E27" s="26"/>
      <c r="F27" s="132">
        <v>119</v>
      </c>
      <c r="G27" s="109">
        <v>119</v>
      </c>
      <c r="H27" s="135"/>
    </row>
    <row r="28" spans="1:16" ht="25.5">
      <c r="A28" s="129">
        <v>19</v>
      </c>
      <c r="B28" s="10" t="s">
        <v>104</v>
      </c>
      <c r="C28" s="26"/>
      <c r="D28" s="26"/>
      <c r="E28" s="26"/>
      <c r="F28" s="132">
        <v>586</v>
      </c>
      <c r="G28" s="109">
        <v>586</v>
      </c>
      <c r="H28" s="135"/>
    </row>
    <row r="29" spans="1:16">
      <c r="A29" s="129">
        <v>20</v>
      </c>
      <c r="B29" s="10" t="s">
        <v>107</v>
      </c>
      <c r="C29" s="26"/>
      <c r="D29" s="26"/>
      <c r="E29" s="26"/>
      <c r="F29" s="132">
        <v>55</v>
      </c>
      <c r="G29" s="109">
        <v>55</v>
      </c>
      <c r="H29" s="135"/>
    </row>
    <row r="30" spans="1:16">
      <c r="A30" s="129">
        <v>21</v>
      </c>
      <c r="B30" s="10" t="s">
        <v>109</v>
      </c>
      <c r="C30" s="26"/>
      <c r="D30" s="26"/>
      <c r="E30" s="26"/>
      <c r="F30" s="132">
        <v>22</v>
      </c>
      <c r="G30" s="109">
        <v>22</v>
      </c>
      <c r="H30" s="135"/>
    </row>
    <row r="31" spans="1:16">
      <c r="A31" s="129">
        <v>22</v>
      </c>
      <c r="B31" s="10" t="s">
        <v>111</v>
      </c>
      <c r="C31" s="26"/>
      <c r="D31" s="26"/>
      <c r="E31" s="26"/>
      <c r="F31" s="132">
        <v>23</v>
      </c>
      <c r="G31" s="109">
        <v>23</v>
      </c>
      <c r="H31" s="135"/>
    </row>
    <row r="32" spans="1:16">
      <c r="A32" s="129">
        <v>22</v>
      </c>
      <c r="B32" s="10" t="s">
        <v>112</v>
      </c>
      <c r="C32" s="26"/>
      <c r="D32" s="26"/>
      <c r="E32" s="26"/>
      <c r="F32" s="132">
        <v>38</v>
      </c>
      <c r="G32" s="109">
        <v>38</v>
      </c>
      <c r="H32" s="135"/>
    </row>
    <row r="33" spans="1:16" ht="25.5">
      <c r="A33" s="129">
        <v>23</v>
      </c>
      <c r="B33" s="10" t="s">
        <v>113</v>
      </c>
      <c r="C33" s="26"/>
      <c r="D33" s="26"/>
      <c r="E33" s="26"/>
      <c r="F33" s="132">
        <v>24</v>
      </c>
      <c r="G33" s="109">
        <v>24</v>
      </c>
      <c r="H33" s="135"/>
    </row>
    <row r="34" spans="1:16" ht="25.5">
      <c r="A34" s="129">
        <v>24</v>
      </c>
      <c r="B34" s="10" t="s">
        <v>114</v>
      </c>
      <c r="C34" s="26"/>
      <c r="D34" s="26"/>
      <c r="E34" s="26"/>
      <c r="F34" s="132">
        <v>62</v>
      </c>
      <c r="G34" s="109">
        <v>62</v>
      </c>
      <c r="H34" s="135"/>
    </row>
    <row r="35" spans="1:16" ht="25.5">
      <c r="A35" s="129">
        <v>25</v>
      </c>
      <c r="B35" s="10" t="s">
        <v>115</v>
      </c>
      <c r="C35" s="26"/>
      <c r="D35" s="26"/>
      <c r="E35" s="26"/>
      <c r="F35" s="132">
        <v>10</v>
      </c>
      <c r="G35" s="109">
        <v>10</v>
      </c>
      <c r="H35" s="135"/>
    </row>
    <row r="36" spans="1:16">
      <c r="A36" s="129">
        <v>26</v>
      </c>
      <c r="B36" s="10" t="s">
        <v>116</v>
      </c>
      <c r="C36" s="26"/>
      <c r="D36" s="26"/>
      <c r="E36" s="26"/>
      <c r="F36" s="132">
        <v>60</v>
      </c>
      <c r="G36" s="109">
        <v>60</v>
      </c>
      <c r="H36" s="135"/>
    </row>
    <row r="37" spans="1:16">
      <c r="A37" s="129">
        <v>27</v>
      </c>
      <c r="B37" s="10" t="s">
        <v>117</v>
      </c>
      <c r="C37" s="26"/>
      <c r="D37" s="26"/>
      <c r="E37" s="26"/>
      <c r="F37" s="132">
        <v>59</v>
      </c>
      <c r="G37" s="109">
        <v>59</v>
      </c>
      <c r="H37" s="135"/>
    </row>
    <row r="38" spans="1:16">
      <c r="A38" s="129">
        <v>28</v>
      </c>
      <c r="B38" s="10" t="s">
        <v>203</v>
      </c>
      <c r="C38" s="26"/>
      <c r="D38" s="26"/>
      <c r="E38" s="26"/>
      <c r="F38" s="132">
        <v>29</v>
      </c>
      <c r="G38" s="109">
        <v>29</v>
      </c>
      <c r="H38" s="135"/>
    </row>
    <row r="39" spans="1:16">
      <c r="A39" s="129">
        <v>29</v>
      </c>
      <c r="B39" s="10" t="s">
        <v>119</v>
      </c>
      <c r="C39" s="26"/>
      <c r="D39" s="26"/>
      <c r="E39" s="26"/>
      <c r="F39" s="132">
        <v>24</v>
      </c>
      <c r="G39" s="109">
        <v>24</v>
      </c>
      <c r="H39" s="135"/>
    </row>
    <row r="40" spans="1:16">
      <c r="A40" s="129">
        <v>30</v>
      </c>
      <c r="B40" s="10" t="s">
        <v>126</v>
      </c>
      <c r="C40" s="26"/>
      <c r="D40" s="26"/>
      <c r="E40" s="26"/>
      <c r="F40" s="132">
        <v>25</v>
      </c>
      <c r="G40" s="109">
        <v>25</v>
      </c>
      <c r="H40" s="135"/>
    </row>
    <row r="41" spans="1:16">
      <c r="A41" s="129">
        <v>31</v>
      </c>
      <c r="B41" s="10" t="s">
        <v>120</v>
      </c>
      <c r="C41" s="137"/>
      <c r="D41" s="137"/>
      <c r="E41" s="137"/>
      <c r="F41" s="132">
        <v>29</v>
      </c>
      <c r="G41" s="109">
        <v>29</v>
      </c>
      <c r="H41" s="135"/>
    </row>
    <row r="42" spans="1:16" ht="25.5">
      <c r="A42" s="129">
        <v>32</v>
      </c>
      <c r="B42" s="10" t="s">
        <v>121</v>
      </c>
      <c r="C42" s="137"/>
      <c r="D42" s="137"/>
      <c r="E42" s="137"/>
      <c r="F42" s="132">
        <v>28</v>
      </c>
      <c r="G42" s="109">
        <v>28</v>
      </c>
      <c r="H42" s="135"/>
    </row>
    <row r="43" spans="1:16" ht="25.5">
      <c r="A43" s="129">
        <v>32</v>
      </c>
      <c r="B43" s="10" t="s">
        <v>122</v>
      </c>
      <c r="C43" s="137"/>
      <c r="D43" s="137"/>
      <c r="E43" s="137"/>
      <c r="F43" s="132">
        <v>16</v>
      </c>
      <c r="G43" s="109">
        <v>16</v>
      </c>
      <c r="H43" s="135"/>
    </row>
    <row r="44" spans="1:16" ht="25.5">
      <c r="A44" s="129">
        <v>33</v>
      </c>
      <c r="B44" s="10" t="s">
        <v>123</v>
      </c>
      <c r="C44" s="137"/>
      <c r="D44" s="137"/>
      <c r="E44" s="137"/>
      <c r="F44" s="132">
        <v>37</v>
      </c>
      <c r="G44" s="109">
        <v>37</v>
      </c>
      <c r="H44" s="135"/>
    </row>
    <row r="45" spans="1:16">
      <c r="A45" s="129">
        <v>34</v>
      </c>
      <c r="B45" s="10" t="s">
        <v>124</v>
      </c>
      <c r="C45" s="137"/>
      <c r="D45" s="137"/>
      <c r="E45" s="137"/>
      <c r="F45" s="132">
        <v>25</v>
      </c>
      <c r="G45" s="109">
        <v>25</v>
      </c>
      <c r="H45" s="135"/>
    </row>
    <row r="46" spans="1:16" s="11" customFormat="1" ht="105">
      <c r="A46" s="129">
        <v>35</v>
      </c>
      <c r="B46" s="10" t="s">
        <v>31</v>
      </c>
      <c r="C46" s="26" t="s">
        <v>229</v>
      </c>
      <c r="D46" s="26" t="s">
        <v>230</v>
      </c>
      <c r="E46" s="26" t="s">
        <v>231</v>
      </c>
      <c r="F46" s="27"/>
      <c r="G46" s="26">
        <f>142+7+77+618+163+200+158+69+51+17+45+35+4+40+91+3+68+396+72+318+207</f>
        <v>2781</v>
      </c>
      <c r="H46" s="128" t="s">
        <v>232</v>
      </c>
      <c r="J46"/>
      <c r="K46"/>
      <c r="L46"/>
      <c r="M46"/>
      <c r="N46"/>
      <c r="O46"/>
      <c r="P46"/>
    </row>
    <row r="47" spans="1:16" ht="90">
      <c r="A47" s="129">
        <v>36</v>
      </c>
      <c r="B47" s="10" t="s">
        <v>204</v>
      </c>
      <c r="C47" s="115" t="s">
        <v>233</v>
      </c>
      <c r="D47" s="14" t="s">
        <v>234</v>
      </c>
      <c r="E47" s="14" t="s">
        <v>235</v>
      </c>
      <c r="F47" s="109"/>
      <c r="G47" s="109">
        <f>8+37+7+19+1+5+2</f>
        <v>79</v>
      </c>
      <c r="H47" s="135"/>
    </row>
    <row r="48" spans="1:16" s="11" customFormat="1">
      <c r="A48" s="129">
        <v>37</v>
      </c>
      <c r="B48" s="10" t="s">
        <v>197</v>
      </c>
      <c r="C48" s="26">
        <v>7</v>
      </c>
      <c r="D48" s="26">
        <v>0</v>
      </c>
      <c r="E48" s="26">
        <v>19</v>
      </c>
      <c r="F48" s="27"/>
      <c r="G48" s="27">
        <f>C48+E48</f>
        <v>26</v>
      </c>
      <c r="H48" s="138"/>
      <c r="I48"/>
      <c r="J48"/>
      <c r="K48"/>
      <c r="L48"/>
      <c r="M48"/>
      <c r="N48"/>
      <c r="O48"/>
      <c r="P48"/>
    </row>
    <row r="49" spans="1:16" s="11" customFormat="1" ht="121.5" customHeight="1">
      <c r="A49" s="129">
        <v>38</v>
      </c>
      <c r="B49" s="10" t="s">
        <v>188</v>
      </c>
      <c r="C49" s="26" t="s">
        <v>248</v>
      </c>
      <c r="D49" s="26" t="s">
        <v>218</v>
      </c>
      <c r="E49" s="26" t="s">
        <v>249</v>
      </c>
      <c r="F49" s="27"/>
      <c r="G49" s="27" t="s">
        <v>250</v>
      </c>
      <c r="H49" s="128" t="s">
        <v>251</v>
      </c>
      <c r="J49"/>
      <c r="K49"/>
      <c r="L49"/>
      <c r="M49"/>
      <c r="N49"/>
      <c r="O49"/>
      <c r="P49"/>
    </row>
    <row r="50" spans="1:16" s="11" customFormat="1">
      <c r="A50" s="129">
        <v>39</v>
      </c>
      <c r="B50" s="10" t="s">
        <v>48</v>
      </c>
      <c r="C50" s="26">
        <v>13</v>
      </c>
      <c r="D50" s="26">
        <v>10</v>
      </c>
      <c r="E50" s="26">
        <v>17</v>
      </c>
      <c r="F50" s="27"/>
      <c r="G50" s="27"/>
      <c r="H50" s="135"/>
      <c r="I50"/>
      <c r="J50"/>
      <c r="K50"/>
      <c r="L50"/>
      <c r="M50"/>
      <c r="N50"/>
      <c r="O50"/>
      <c r="P50"/>
    </row>
    <row r="51" spans="1:16" s="11" customFormat="1">
      <c r="A51" s="129">
        <v>40</v>
      </c>
      <c r="B51" s="10" t="s">
        <v>201</v>
      </c>
      <c r="C51" s="26">
        <v>93</v>
      </c>
      <c r="D51" s="26">
        <v>24</v>
      </c>
      <c r="E51" s="26">
        <v>112</v>
      </c>
      <c r="F51" s="27"/>
      <c r="G51" s="27"/>
      <c r="H51" s="135"/>
      <c r="I51"/>
      <c r="J51"/>
      <c r="K51"/>
      <c r="L51"/>
      <c r="M51"/>
      <c r="N51"/>
      <c r="O51"/>
      <c r="P51"/>
    </row>
    <row r="52" spans="1:16" s="11" customFormat="1" ht="30" customHeight="1">
      <c r="A52" s="129">
        <v>41</v>
      </c>
      <c r="B52" s="10" t="s">
        <v>202</v>
      </c>
      <c r="C52" s="109">
        <v>212</v>
      </c>
      <c r="D52" s="109">
        <v>24</v>
      </c>
      <c r="E52" s="109">
        <v>291</v>
      </c>
      <c r="F52" s="109"/>
      <c r="G52" s="109">
        <v>527</v>
      </c>
      <c r="H52" s="139"/>
      <c r="J52"/>
      <c r="K52"/>
      <c r="L52"/>
      <c r="M52"/>
      <c r="N52"/>
      <c r="O52"/>
      <c r="P52"/>
    </row>
    <row r="53" spans="1:16" s="11" customFormat="1" ht="25.5">
      <c r="A53" s="129">
        <v>42</v>
      </c>
      <c r="B53" s="10" t="s">
        <v>205</v>
      </c>
      <c r="C53" s="26"/>
      <c r="D53" s="26"/>
      <c r="E53" s="26"/>
      <c r="F53" s="27"/>
      <c r="G53" s="27"/>
      <c r="H53" s="139"/>
      <c r="J53"/>
      <c r="K53"/>
      <c r="L53"/>
      <c r="M53"/>
      <c r="N53"/>
      <c r="O53"/>
      <c r="P53"/>
    </row>
    <row r="54" spans="1:16" s="11" customFormat="1" ht="30" customHeight="1">
      <c r="A54" s="129">
        <v>43</v>
      </c>
      <c r="B54" s="10" t="s">
        <v>206</v>
      </c>
      <c r="C54" s="112"/>
      <c r="D54" s="112"/>
      <c r="E54" s="112"/>
      <c r="F54" s="112"/>
      <c r="G54" s="112">
        <v>46</v>
      </c>
      <c r="H54" s="113" t="s">
        <v>240</v>
      </c>
      <c r="J54"/>
      <c r="K54"/>
      <c r="L54"/>
      <c r="M54"/>
      <c r="N54"/>
      <c r="O54"/>
      <c r="P54"/>
    </row>
    <row r="55" spans="1:16" s="11" customFormat="1" ht="30" customHeight="1">
      <c r="A55" s="140" t="s">
        <v>213</v>
      </c>
      <c r="B55" s="51" t="s">
        <v>149</v>
      </c>
      <c r="C55" s="141">
        <v>3</v>
      </c>
      <c r="D55" s="141">
        <v>3</v>
      </c>
      <c r="E55" s="141">
        <v>6</v>
      </c>
      <c r="F55" s="141"/>
      <c r="G55" s="141">
        <v>12</v>
      </c>
      <c r="H55" s="174" t="s">
        <v>241</v>
      </c>
      <c r="J55"/>
      <c r="K55"/>
      <c r="L55"/>
      <c r="M55"/>
      <c r="N55"/>
      <c r="O55"/>
      <c r="P55"/>
    </row>
    <row r="56" spans="1:16" s="11" customFormat="1" ht="30" customHeight="1">
      <c r="A56" s="142" t="s">
        <v>214</v>
      </c>
      <c r="B56" s="60" t="s">
        <v>148</v>
      </c>
      <c r="C56" s="143">
        <v>3</v>
      </c>
      <c r="D56" s="143">
        <v>6</v>
      </c>
      <c r="E56" s="143">
        <v>9</v>
      </c>
      <c r="F56" s="143"/>
      <c r="G56" s="143">
        <v>18</v>
      </c>
      <c r="H56" s="175"/>
      <c r="J56"/>
      <c r="K56"/>
      <c r="L56"/>
      <c r="M56"/>
      <c r="N56"/>
      <c r="O56"/>
      <c r="P56"/>
    </row>
    <row r="57" spans="1:16" s="11" customFormat="1" ht="30" customHeight="1">
      <c r="A57" s="142" t="s">
        <v>215</v>
      </c>
      <c r="B57" s="60" t="s">
        <v>147</v>
      </c>
      <c r="C57" s="143">
        <v>8</v>
      </c>
      <c r="D57" s="143">
        <v>1</v>
      </c>
      <c r="E57" s="143">
        <v>0</v>
      </c>
      <c r="F57" s="143"/>
      <c r="G57" s="143">
        <v>9</v>
      </c>
      <c r="H57" s="175"/>
      <c r="J57"/>
      <c r="K57"/>
      <c r="L57"/>
      <c r="M57"/>
      <c r="N57"/>
      <c r="O57"/>
      <c r="P57"/>
    </row>
    <row r="58" spans="1:16" s="11" customFormat="1" ht="30" customHeight="1">
      <c r="A58" s="142" t="s">
        <v>216</v>
      </c>
      <c r="B58" s="60" t="s">
        <v>146</v>
      </c>
      <c r="C58" s="143">
        <v>4</v>
      </c>
      <c r="D58" s="143">
        <v>0</v>
      </c>
      <c r="E58" s="143">
        <v>0</v>
      </c>
      <c r="F58" s="143"/>
      <c r="G58" s="143">
        <v>4</v>
      </c>
      <c r="H58" s="175"/>
      <c r="J58"/>
      <c r="K58"/>
      <c r="L58"/>
      <c r="M58"/>
      <c r="N58"/>
      <c r="O58"/>
      <c r="P58"/>
    </row>
    <row r="59" spans="1:16" s="11" customFormat="1" ht="30" customHeight="1">
      <c r="A59" s="144" t="s">
        <v>217</v>
      </c>
      <c r="B59" s="69" t="s">
        <v>144</v>
      </c>
      <c r="C59" s="145">
        <v>1</v>
      </c>
      <c r="D59" s="145">
        <v>2</v>
      </c>
      <c r="E59" s="145">
        <v>0</v>
      </c>
      <c r="F59" s="145"/>
      <c r="G59" s="145">
        <v>3</v>
      </c>
      <c r="H59" s="176"/>
      <c r="J59"/>
      <c r="K59"/>
      <c r="L59"/>
      <c r="M59"/>
      <c r="N59"/>
      <c r="O59"/>
      <c r="P59"/>
    </row>
    <row r="60" spans="1:16" s="11" customFormat="1" ht="25.5">
      <c r="A60" s="129">
        <v>44</v>
      </c>
      <c r="B60" s="10" t="s">
        <v>207</v>
      </c>
      <c r="C60" s="109">
        <v>6</v>
      </c>
      <c r="D60" s="109">
        <v>4</v>
      </c>
      <c r="E60" s="109">
        <v>1</v>
      </c>
      <c r="F60" s="109"/>
      <c r="G60" s="27">
        <f>1+4+6</f>
        <v>11</v>
      </c>
      <c r="H60" s="124"/>
      <c r="I60"/>
      <c r="J60"/>
      <c r="K60"/>
      <c r="L60"/>
      <c r="M60"/>
      <c r="N60"/>
      <c r="O60"/>
      <c r="P60"/>
    </row>
    <row r="61" spans="1:16">
      <c r="A61" s="129">
        <v>45</v>
      </c>
      <c r="B61" s="10" t="s">
        <v>62</v>
      </c>
      <c r="C61" s="107"/>
      <c r="D61" s="107"/>
      <c r="E61" s="107"/>
      <c r="F61" s="108"/>
      <c r="G61" s="108"/>
      <c r="H61" s="104"/>
    </row>
    <row r="62" spans="1:16" s="11" customFormat="1">
      <c r="A62" s="146">
        <v>45</v>
      </c>
      <c r="B62" s="126" t="s">
        <v>208</v>
      </c>
      <c r="C62" s="107"/>
      <c r="D62" s="107"/>
      <c r="E62" s="107"/>
      <c r="F62" s="108"/>
      <c r="G62" s="108"/>
      <c r="H62" s="124"/>
      <c r="I62"/>
      <c r="J62"/>
      <c r="K62"/>
      <c r="L62"/>
      <c r="M62"/>
      <c r="N62"/>
      <c r="O62"/>
      <c r="P62"/>
    </row>
    <row r="63" spans="1:16" ht="31.5">
      <c r="A63" s="147">
        <v>46</v>
      </c>
      <c r="B63" s="103" t="s">
        <v>209</v>
      </c>
      <c r="C63" s="110">
        <v>6227</v>
      </c>
      <c r="D63" s="110">
        <v>574</v>
      </c>
      <c r="E63" s="110">
        <v>3782</v>
      </c>
      <c r="F63" s="111"/>
      <c r="G63" s="111">
        <f>C63+D63+E63</f>
        <v>10583</v>
      </c>
      <c r="H63" s="134" t="s">
        <v>223</v>
      </c>
    </row>
    <row r="64" spans="1:16" ht="75">
      <c r="A64" s="148">
        <v>47</v>
      </c>
      <c r="B64" s="105" t="s">
        <v>210</v>
      </c>
      <c r="C64" s="114" t="s">
        <v>261</v>
      </c>
      <c r="D64" s="114" t="s">
        <v>264</v>
      </c>
      <c r="E64" s="128" t="s">
        <v>262</v>
      </c>
      <c r="F64" s="111"/>
      <c r="G64" s="27">
        <f>166+81+79</f>
        <v>326</v>
      </c>
      <c r="H64" s="15" t="s">
        <v>263</v>
      </c>
    </row>
    <row r="65" spans="1:16" s="11" customFormat="1">
      <c r="A65" s="129">
        <v>48</v>
      </c>
      <c r="B65" s="10" t="s">
        <v>24</v>
      </c>
      <c r="C65" s="107"/>
      <c r="D65" s="107"/>
      <c r="E65" s="107"/>
      <c r="F65" s="108"/>
      <c r="G65" s="108"/>
      <c r="H65" s="15"/>
      <c r="J65"/>
      <c r="K65"/>
      <c r="L65"/>
      <c r="M65"/>
      <c r="N65"/>
      <c r="O65"/>
      <c r="P65"/>
    </row>
    <row r="66" spans="1:16" s="11" customFormat="1">
      <c r="A66" s="129">
        <v>49</v>
      </c>
      <c r="B66" s="10" t="s">
        <v>21</v>
      </c>
      <c r="C66" s="14">
        <v>14207</v>
      </c>
      <c r="D66" s="14">
        <v>2555</v>
      </c>
      <c r="E66" s="14">
        <v>5916</v>
      </c>
      <c r="F66" s="130"/>
      <c r="G66" s="131">
        <f>C66+E66+D66</f>
        <v>22678</v>
      </c>
      <c r="H66" s="135"/>
      <c r="J66"/>
      <c r="K66"/>
      <c r="L66"/>
      <c r="M66"/>
      <c r="N66"/>
      <c r="O66"/>
      <c r="P66"/>
    </row>
    <row r="67" spans="1:16" s="11" customFormat="1" ht="38.25" customHeight="1">
      <c r="A67" s="129">
        <v>50</v>
      </c>
      <c r="B67" s="10" t="s">
        <v>179</v>
      </c>
      <c r="C67" s="14">
        <v>1438</v>
      </c>
      <c r="D67" s="14">
        <v>869</v>
      </c>
      <c r="E67" s="14">
        <v>1647</v>
      </c>
      <c r="F67" s="130"/>
      <c r="G67" s="131">
        <v>3954</v>
      </c>
      <c r="H67" s="15" t="s">
        <v>242</v>
      </c>
      <c r="J67"/>
      <c r="K67"/>
      <c r="L67"/>
      <c r="M67"/>
      <c r="N67"/>
      <c r="O67"/>
      <c r="P67"/>
    </row>
    <row r="68" spans="1:16" s="11" customFormat="1" ht="38.25" customHeight="1">
      <c r="A68" s="129">
        <v>51</v>
      </c>
      <c r="B68" s="10" t="s">
        <v>26</v>
      </c>
      <c r="C68" s="14">
        <v>1502</v>
      </c>
      <c r="D68" s="14">
        <v>343</v>
      </c>
      <c r="E68" s="14">
        <v>304</v>
      </c>
      <c r="F68" s="130"/>
      <c r="G68" s="131">
        <v>2149</v>
      </c>
      <c r="H68" s="15" t="s">
        <v>243</v>
      </c>
      <c r="J68"/>
      <c r="K68"/>
      <c r="L68"/>
      <c r="M68"/>
      <c r="N68"/>
      <c r="O68"/>
      <c r="P68"/>
    </row>
    <row r="69" spans="1:16" s="40" customFormat="1">
      <c r="A69" s="129" t="s">
        <v>211</v>
      </c>
      <c r="B69" s="10" t="s">
        <v>47</v>
      </c>
      <c r="C69" s="26">
        <v>3</v>
      </c>
      <c r="D69" s="26" t="s">
        <v>224</v>
      </c>
      <c r="E69" s="26">
        <v>11</v>
      </c>
      <c r="F69" s="27"/>
      <c r="G69" s="27">
        <v>14</v>
      </c>
      <c r="H69" s="135"/>
    </row>
    <row r="70" spans="1:16" s="67" customFormat="1" ht="25.5">
      <c r="A70" s="14" t="s">
        <v>211</v>
      </c>
      <c r="B70" s="10" t="s">
        <v>134</v>
      </c>
      <c r="C70" s="109">
        <v>330</v>
      </c>
      <c r="D70" s="15">
        <v>131</v>
      </c>
      <c r="E70" s="15">
        <v>819</v>
      </c>
      <c r="F70" s="27"/>
      <c r="G70" s="27">
        <f>C70+D70+E70</f>
        <v>1280</v>
      </c>
      <c r="H70" s="123"/>
      <c r="J70" s="68"/>
      <c r="K70" s="68"/>
      <c r="L70" s="68"/>
      <c r="M70" s="68"/>
      <c r="N70" s="68"/>
      <c r="O70" s="68"/>
      <c r="P70" s="68"/>
    </row>
    <row r="71" spans="1:16" s="11" customFormat="1" ht="57.95" customHeight="1">
      <c r="A71" s="129" t="s">
        <v>211</v>
      </c>
      <c r="B71" s="10" t="s">
        <v>38</v>
      </c>
      <c r="C71" s="27" t="s">
        <v>252</v>
      </c>
      <c r="D71" s="27" t="s">
        <v>253</v>
      </c>
      <c r="E71" s="27" t="s">
        <v>254</v>
      </c>
      <c r="F71" s="27"/>
      <c r="G71" s="27" t="s">
        <v>255</v>
      </c>
      <c r="H71" s="46" t="s">
        <v>256</v>
      </c>
      <c r="I71"/>
      <c r="J71"/>
      <c r="K71"/>
      <c r="L71"/>
      <c r="M71"/>
      <c r="N71"/>
      <c r="O71"/>
      <c r="P71"/>
    </row>
    <row r="72" spans="1:16" s="11" customFormat="1" ht="78" customHeight="1">
      <c r="A72" s="129" t="s">
        <v>211</v>
      </c>
      <c r="B72" s="10" t="s">
        <v>37</v>
      </c>
      <c r="C72" s="26" t="s">
        <v>257</v>
      </c>
      <c r="D72" s="26" t="s">
        <v>258</v>
      </c>
      <c r="E72" s="26" t="s">
        <v>259</v>
      </c>
      <c r="F72" s="26"/>
      <c r="G72" s="26" t="s">
        <v>260</v>
      </c>
      <c r="H72" s="149"/>
      <c r="I72"/>
      <c r="J72"/>
      <c r="K72"/>
      <c r="L72"/>
      <c r="M72"/>
      <c r="N72"/>
      <c r="O72"/>
      <c r="P72"/>
    </row>
    <row r="73" spans="1:16" s="11" customFormat="1" ht="105">
      <c r="A73" s="129" t="s">
        <v>211</v>
      </c>
      <c r="B73" s="10" t="s">
        <v>33</v>
      </c>
      <c r="C73" s="26" t="s">
        <v>245</v>
      </c>
      <c r="D73" s="26" t="s">
        <v>246</v>
      </c>
      <c r="E73" s="26" t="s">
        <v>247</v>
      </c>
      <c r="F73" s="27"/>
      <c r="G73" s="150">
        <f>41+14+6+8+5+39+16</f>
        <v>129</v>
      </c>
      <c r="H73" s="135"/>
      <c r="I73"/>
      <c r="J73"/>
      <c r="K73"/>
      <c r="L73"/>
      <c r="M73"/>
      <c r="N73"/>
      <c r="O73"/>
      <c r="P73"/>
    </row>
    <row r="74" spans="1:16" s="121" customFormat="1" ht="111.75" customHeight="1">
      <c r="A74" s="151" t="s">
        <v>211</v>
      </c>
      <c r="B74" s="118" t="s">
        <v>153</v>
      </c>
      <c r="C74" s="26" t="s">
        <v>161</v>
      </c>
      <c r="D74" s="26" t="s">
        <v>236</v>
      </c>
      <c r="E74" s="26" t="s">
        <v>237</v>
      </c>
      <c r="F74" s="27"/>
      <c r="G74" s="27">
        <f>26+26+6+14+40+3+3+3+3</f>
        <v>124</v>
      </c>
      <c r="H74" s="119"/>
      <c r="K74" s="120"/>
      <c r="L74" s="120"/>
      <c r="M74" s="120"/>
      <c r="N74" s="120"/>
      <c r="O74" s="120"/>
      <c r="P74" s="120"/>
    </row>
    <row r="75" spans="1:16" s="121" customFormat="1" ht="105">
      <c r="A75" s="151" t="s">
        <v>211</v>
      </c>
      <c r="B75" s="118" t="s">
        <v>156</v>
      </c>
      <c r="C75" s="26" t="s">
        <v>226</v>
      </c>
      <c r="D75" s="26" t="s">
        <v>227</v>
      </c>
      <c r="E75" s="26" t="s">
        <v>228</v>
      </c>
      <c r="F75" s="27">
        <v>0</v>
      </c>
      <c r="G75" s="27">
        <f>4+1+2+5+8+10+2</f>
        <v>32</v>
      </c>
      <c r="H75" s="152"/>
      <c r="J75" s="120"/>
      <c r="K75" s="120"/>
      <c r="L75" s="120"/>
      <c r="M75" s="120"/>
      <c r="N75" s="120"/>
      <c r="O75" s="120"/>
      <c r="P75" s="120"/>
    </row>
    <row r="76" spans="1:16" s="121" customFormat="1" ht="157.5" customHeight="1">
      <c r="A76" s="151" t="s">
        <v>211</v>
      </c>
      <c r="B76" s="118" t="s">
        <v>162</v>
      </c>
      <c r="C76" s="26" t="s">
        <v>238</v>
      </c>
      <c r="D76" s="26" t="s">
        <v>10</v>
      </c>
      <c r="E76" s="26" t="s">
        <v>239</v>
      </c>
      <c r="F76" s="27">
        <v>0</v>
      </c>
      <c r="G76" s="27">
        <f>157+2+6+18+4+93+5+7+7</f>
        <v>299</v>
      </c>
      <c r="H76" s="152"/>
      <c r="I76" s="122"/>
      <c r="J76" s="120"/>
      <c r="K76" s="120"/>
      <c r="L76" s="120"/>
      <c r="M76" s="120"/>
      <c r="N76" s="120"/>
      <c r="O76" s="120"/>
      <c r="P76" s="120"/>
    </row>
    <row r="77" spans="1:16" s="11" customFormat="1" ht="38.25" customHeight="1">
      <c r="A77" s="129" t="s">
        <v>211</v>
      </c>
      <c r="B77" s="10" t="s">
        <v>25</v>
      </c>
      <c r="C77" s="14">
        <v>370</v>
      </c>
      <c r="D77" s="14">
        <v>10</v>
      </c>
      <c r="E77" s="14">
        <v>95</v>
      </c>
      <c r="F77" s="130"/>
      <c r="G77" s="14">
        <v>475</v>
      </c>
      <c r="H77" s="15" t="s">
        <v>244</v>
      </c>
      <c r="J77"/>
      <c r="K77"/>
      <c r="L77"/>
      <c r="M77"/>
      <c r="N77"/>
      <c r="O77"/>
      <c r="P77"/>
    </row>
    <row r="78" spans="1:16" s="11" customFormat="1" ht="38.25" customHeight="1">
      <c r="A78" s="129" t="s">
        <v>211</v>
      </c>
      <c r="B78" s="10" t="s">
        <v>8</v>
      </c>
      <c r="C78" s="109">
        <v>11</v>
      </c>
      <c r="D78" s="109">
        <v>7</v>
      </c>
      <c r="E78" s="109">
        <v>24</v>
      </c>
      <c r="F78" s="109"/>
      <c r="G78" s="109">
        <v>42</v>
      </c>
      <c r="H78" s="135"/>
      <c r="J78"/>
      <c r="K78"/>
      <c r="L78"/>
      <c r="M78"/>
      <c r="N78"/>
      <c r="O78"/>
      <c r="P78"/>
    </row>
    <row r="79" spans="1:16">
      <c r="A79" s="129" t="s">
        <v>211</v>
      </c>
      <c r="B79" s="10" t="s">
        <v>105</v>
      </c>
      <c r="C79" s="26"/>
      <c r="D79" s="26"/>
      <c r="E79" s="26"/>
      <c r="F79" s="132">
        <v>0</v>
      </c>
      <c r="G79" s="109">
        <v>0</v>
      </c>
      <c r="H79" s="135"/>
    </row>
    <row r="80" spans="1:16">
      <c r="A80" s="129" t="s">
        <v>211</v>
      </c>
      <c r="B80" s="10" t="s">
        <v>106</v>
      </c>
      <c r="C80" s="26"/>
      <c r="D80" s="26"/>
      <c r="E80" s="26"/>
      <c r="F80" s="132">
        <v>7</v>
      </c>
      <c r="G80" s="109">
        <v>7</v>
      </c>
      <c r="H80" s="135"/>
    </row>
    <row r="81" spans="1:8">
      <c r="A81" s="129" t="s">
        <v>211</v>
      </c>
      <c r="B81" s="10" t="s">
        <v>118</v>
      </c>
      <c r="C81" s="26"/>
      <c r="D81" s="26"/>
      <c r="E81" s="26"/>
      <c r="F81" s="132">
        <v>125</v>
      </c>
      <c r="G81" s="109">
        <v>125</v>
      </c>
      <c r="H81" s="135"/>
    </row>
    <row r="82" spans="1:8">
      <c r="A82" s="129" t="s">
        <v>211</v>
      </c>
      <c r="B82" s="10" t="s">
        <v>127</v>
      </c>
      <c r="C82" s="103"/>
      <c r="D82" s="103"/>
      <c r="E82" s="137"/>
      <c r="F82" s="15" t="s">
        <v>128</v>
      </c>
      <c r="G82" s="109" t="s">
        <v>128</v>
      </c>
      <c r="H82" s="125" t="s">
        <v>129</v>
      </c>
    </row>
    <row r="83" spans="1:8">
      <c r="A83" s="129" t="s">
        <v>211</v>
      </c>
      <c r="B83" s="10" t="s">
        <v>130</v>
      </c>
      <c r="C83" s="103"/>
      <c r="D83" s="103"/>
      <c r="E83" s="137"/>
      <c r="F83" s="15" t="s">
        <v>128</v>
      </c>
      <c r="G83" s="109" t="s">
        <v>128</v>
      </c>
      <c r="H83" s="125" t="s">
        <v>129</v>
      </c>
    </row>
    <row r="84" spans="1:8">
      <c r="A84" s="129" t="s">
        <v>211</v>
      </c>
      <c r="B84" s="10" t="s">
        <v>131</v>
      </c>
      <c r="C84" s="103"/>
      <c r="D84" s="103"/>
      <c r="E84" s="137"/>
      <c r="F84" s="15" t="s">
        <v>128</v>
      </c>
      <c r="G84" s="109" t="s">
        <v>128</v>
      </c>
      <c r="H84" s="125" t="s">
        <v>129</v>
      </c>
    </row>
    <row r="92" spans="1:8">
      <c r="E92" s="2" t="s">
        <v>222</v>
      </c>
    </row>
    <row r="113" spans="1:2">
      <c r="B113" s="46"/>
    </row>
    <row r="114" spans="1:2">
      <c r="A114" s="47"/>
    </row>
    <row r="115" spans="1:2">
      <c r="B115" s="117"/>
    </row>
    <row r="116" spans="1:2">
      <c r="B116" s="116"/>
    </row>
    <row r="117" spans="1:2">
      <c r="B117" s="116"/>
    </row>
  </sheetData>
  <sheetProtection algorithmName="SHA-512" hashValue="um75DbzBZvFSyGC5nF4i3zqijujxn7C8exTfkHj5Q07UYy2Hilj+WzIfSwsIzxVHFyEaiONYWXmyDFG4TqvITA==" saltValue="vaxJh5NJUFP8K4AaN8FlDw==" spinCount="100000" sheet="1" objects="1" scenarios="1"/>
  <autoFilter ref="A5:H112"/>
  <mergeCells count="10">
    <mergeCell ref="H55:H59"/>
    <mergeCell ref="B1:H1"/>
    <mergeCell ref="C4:G4"/>
    <mergeCell ref="H7:H8"/>
    <mergeCell ref="B7:B8"/>
    <mergeCell ref="G7:G8"/>
    <mergeCell ref="F7:F8"/>
    <mergeCell ref="E7:E8"/>
    <mergeCell ref="D7:D8"/>
    <mergeCell ref="C7:C8"/>
  </mergeCells>
  <phoneticPr fontId="24" type="noConversion"/>
  <printOptions horizontalCentered="1"/>
  <pageMargins left="0.39370078740157483" right="0.39370078740157483" top="1.3779527559055118" bottom="0.51181102362204722" header="0.59055118110236227" footer="0.31496062992125984"/>
  <pageSetup paperSize="119" scale="73" fitToHeight="0" orientation="portrait" r:id="rId1"/>
  <headerFooter>
    <oddHeader>&amp;L&amp;G</oddHeader>
    <oddFooter>&amp;LDQEPE
Performance organisationnelle &amp;R&amp;10Fichier:  &amp;F
En date du 28 septembre2023&amp;11
&amp;10Page &amp;P de &amp;N</oddFooter>
  </headerFooter>
  <rowBreaks count="1" manualBreakCount="1">
    <brk id="72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Listes d'attente CISSSME_PDF</vt:lpstr>
      <vt:lpstr>Listes d'attente CISSSME</vt:lpstr>
      <vt:lpstr>'Listes d''attente CISSSME'!Impression_des_titres</vt:lpstr>
      <vt:lpstr>'Listes d''attente CISSSME_PDF'!Impression_des_titres</vt:lpstr>
      <vt:lpstr>'Listes d''attente CISSSME'!Zone_d_impression</vt:lpstr>
      <vt:lpstr>'Listes d''attente CISSSME_PDF'!Zone_d_impression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Ranger, Guylaine</dc:creator>
  <cp:lastModifiedBy>Evelyne Trempe</cp:lastModifiedBy>
  <cp:lastPrinted>2023-09-28T14:46:27Z</cp:lastPrinted>
  <dcterms:created xsi:type="dcterms:W3CDTF">2023-03-09T14:58:40Z</dcterms:created>
  <dcterms:modified xsi:type="dcterms:W3CDTF">2026-06-22T17:58:33Z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2025-06-03T13:14:42Z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0ef54adf-4f8c-4e52-9c55-f16dfa97770b</vt:lpwstr>
  </property>
  <property fmtid="{D5CDD505-2E9C-101B-9397-08002B2CF9AE}" pid="8" name="MSIP_Label_6a7d8d5d-78e2-4a62-9fcd-016eb5e4c57c_ContentBits">
    <vt:lpwstr>0</vt:lpwstr>
  </property>
  <property fmtid="{D5CDD505-2E9C-101B-9397-08002B2CF9AE}" pid="9" name="MSIP_Label_6a7d8d5d-78e2-4a62-9fcd-016eb5e4c57c_Tag">
    <vt:lpwstr>10, 3, 0, 1</vt:lpwstr>
  </property>
</Properties>
</file>