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AIE\Interne\Formulaires\Avis de modifications\"/>
    </mc:Choice>
  </mc:AlternateContent>
  <bookViews>
    <workbookView xWindow="360" yWindow="75" windowWidth="14880" windowHeight="1695"/>
  </bookViews>
  <sheets>
    <sheet name="Formulaire" sheetId="1" r:id="rId1"/>
    <sheet name="Listes déroulantes" sheetId="10" state="hidden" r:id="rId2"/>
    <sheet name="Explication" sheetId="15" r:id="rId3"/>
    <sheet name="Minutes=Centième" sheetId="5" r:id="rId4"/>
    <sheet name="Codes" sheetId="14" state="hidden" r:id="rId5"/>
    <sheet name="Choix" sheetId="6" state="hidden" r:id="rId6"/>
    <sheet name="Calendriers" sheetId="7" state="hidden" r:id="rId7"/>
    <sheet name="Composantes" sheetId="8" state="hidden" r:id="rId8"/>
    <sheet name="Dates" sheetId="9" state="hidden" r:id="rId9"/>
    <sheet name="Heures" sheetId="11" state="hidden" r:id="rId10"/>
    <sheet name="Personnel" sheetId="12" state="hidden" r:id="rId11"/>
  </sheets>
  <definedNames>
    <definedName name="_xlnm._FilterDatabase" localSheetId="4" hidden="1">Codes!$A$4:$F$241</definedName>
    <definedName name="Année">Formulaire!$AA$14</definedName>
    <definedName name="Année2">Formulaire!$AB$14</definedName>
    <definedName name="Années" localSheetId="7">Formulaire!#REF!</definedName>
    <definedName name="Calendrier_logibec">Calendriers!$A$29:$B$212</definedName>
    <definedName name="Calendrier_médisolution">Calendriers!$D$29:$E$211</definedName>
    <definedName name="choix">Choix!$A$1:$A$3</definedName>
    <definedName name="CISSS">Composantes!$E$1</definedName>
    <definedName name="Code_Prime">'Listes déroulantes'!$J$2:$J$16</definedName>
    <definedName name="Code_Temps">'Listes déroulantes'!$D$2:$D$59</definedName>
    <definedName name="CodeCentre">Codes!$A$5:$A$251</definedName>
    <definedName name="CodeEst">Codes!$C$5:$C$238</definedName>
    <definedName name="CodeOuest">Codes!$E$5:$E$195</definedName>
    <definedName name="Dates">Dates!$A$1:$A$200</definedName>
    <definedName name="Établissements">Composantes!$B$1:$B$4</definedName>
    <definedName name="Fichier">Formulaire!$AA$20</definedName>
    <definedName name="Heures">Heures!$A$2:$A$98</definedName>
    <definedName name="Heuresàpayer">'Listes déroulantes'!$D$2:$D$16</definedName>
    <definedName name="Histo">Formulaire!$AC$20</definedName>
    <definedName name="Matricule">Formulaire!$AH$2</definedName>
    <definedName name="Nom">Formulaire!$D$14</definedName>
    <definedName name="Période">Formulaire!$AA$15</definedName>
    <definedName name="Période2">Formulaire!$AB$15</definedName>
    <definedName name="Personnel">Personnel!$A$1:$A$107</definedName>
    <definedName name="Prénom">Formulaire!$O$14</definedName>
    <definedName name="PrimeCentre">Codes!$G$5:$G$123</definedName>
    <definedName name="PrimeEst">Codes!$I$5:$I$43</definedName>
    <definedName name="PrimeOuest">Codes!$K$5:$K$135</definedName>
    <definedName name="Repas">Heures!$B$2:$B$5</definedName>
    <definedName name="Système">Composantes!$D$1</definedName>
    <definedName name="Temps">Formulaire!$AC$25</definedName>
    <definedName name="_xlnm.Print_Area" localSheetId="0">Formulaire!$C$1:$X$61</definedName>
  </definedNames>
  <calcPr calcId="162913" calcOnSave="0"/>
</workbook>
</file>

<file path=xl/calcChain.xml><?xml version="1.0" encoding="utf-8"?>
<calcChain xmlns="http://schemas.openxmlformats.org/spreadsheetml/2006/main">
  <c r="F63" i="12" l="1"/>
  <c r="F84" i="12"/>
  <c r="F5" i="12"/>
  <c r="F50" i="12"/>
  <c r="F40" i="12"/>
  <c r="F92" i="12"/>
  <c r="F11" i="12" l="1"/>
  <c r="F98" i="12" l="1"/>
  <c r="F58" i="12" l="1"/>
  <c r="F46" i="12"/>
  <c r="F41" i="12"/>
  <c r="F23" i="12"/>
  <c r="F21" i="12"/>
  <c r="F106" i="12" l="1"/>
  <c r="F107" i="12"/>
  <c r="F2" i="12" l="1"/>
  <c r="F3" i="12"/>
  <c r="F4" i="12"/>
  <c r="F6" i="12"/>
  <c r="F7" i="12"/>
  <c r="F8" i="12"/>
  <c r="F9" i="12"/>
  <c r="F10" i="12"/>
  <c r="F12" i="12"/>
  <c r="F13" i="12"/>
  <c r="F14" i="12"/>
  <c r="F15" i="12"/>
  <c r="F16" i="12"/>
  <c r="F17" i="12"/>
  <c r="F18" i="12"/>
  <c r="F19" i="12"/>
  <c r="F20" i="12"/>
  <c r="F22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2" i="12"/>
  <c r="F43" i="12"/>
  <c r="F44" i="12"/>
  <c r="F45" i="12"/>
  <c r="F47" i="12"/>
  <c r="F48" i="12"/>
  <c r="F49" i="12"/>
  <c r="F51" i="12"/>
  <c r="F52" i="12"/>
  <c r="F53" i="12"/>
  <c r="F54" i="12"/>
  <c r="F55" i="12"/>
  <c r="F56" i="12"/>
  <c r="F57" i="12"/>
  <c r="F59" i="12"/>
  <c r="F60" i="12"/>
  <c r="F61" i="12"/>
  <c r="F62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5" i="12"/>
  <c r="F86" i="12"/>
  <c r="F87" i="12"/>
  <c r="F88" i="12"/>
  <c r="F89" i="12"/>
  <c r="F90" i="12"/>
  <c r="F91" i="12"/>
  <c r="F93" i="12"/>
  <c r="F94" i="12"/>
  <c r="F95" i="12"/>
  <c r="F96" i="12"/>
  <c r="F97" i="12"/>
  <c r="F99" i="12"/>
  <c r="F100" i="12"/>
  <c r="F101" i="12"/>
  <c r="F102" i="12"/>
  <c r="F103" i="12"/>
  <c r="F104" i="12"/>
  <c r="F105" i="12"/>
  <c r="F1" i="12"/>
  <c r="W42" i="1" l="1"/>
  <c r="W41" i="1"/>
  <c r="O42" i="1"/>
  <c r="O41" i="1"/>
  <c r="F42" i="1"/>
  <c r="F41" i="1"/>
  <c r="AH1" i="1" l="1"/>
  <c r="AH2" i="1" s="1"/>
  <c r="AA26" i="1" l="1"/>
  <c r="AB18" i="1" l="1"/>
  <c r="AB15" i="1" l="1"/>
  <c r="AB14" i="1"/>
  <c r="S27" i="1"/>
  <c r="AA15" i="1" l="1"/>
  <c r="AA14" i="1"/>
  <c r="W28" i="1" l="1"/>
  <c r="W29" i="1"/>
  <c r="W30" i="1"/>
  <c r="W31" i="1"/>
  <c r="W32" i="1"/>
  <c r="W33" i="1"/>
  <c r="W34" i="1"/>
  <c r="W35" i="1"/>
  <c r="W36" i="1"/>
  <c r="W37" i="1"/>
  <c r="W38" i="1"/>
  <c r="W39" i="1"/>
  <c r="W40" i="1"/>
  <c r="W27" i="1"/>
  <c r="S42" i="15" l="1"/>
  <c r="O42" i="15"/>
  <c r="J42" i="15"/>
  <c r="F42" i="15"/>
  <c r="D42" i="15"/>
  <c r="S41" i="15"/>
  <c r="O41" i="15"/>
  <c r="J41" i="15"/>
  <c r="F41" i="15"/>
  <c r="D41" i="15"/>
  <c r="S40" i="15"/>
  <c r="O40" i="15"/>
  <c r="J40" i="15"/>
  <c r="F40" i="15"/>
  <c r="D40" i="15"/>
  <c r="S39" i="15"/>
  <c r="O39" i="15"/>
  <c r="J39" i="15"/>
  <c r="F39" i="15"/>
  <c r="D39" i="15"/>
  <c r="S38" i="15"/>
  <c r="O38" i="15"/>
  <c r="J38" i="15"/>
  <c r="F38" i="15"/>
  <c r="D38" i="15"/>
  <c r="S37" i="15"/>
  <c r="O37" i="15"/>
  <c r="J37" i="15"/>
  <c r="F37" i="15"/>
  <c r="D37" i="15"/>
  <c r="S36" i="15"/>
  <c r="O36" i="15"/>
  <c r="J36" i="15"/>
  <c r="F36" i="15"/>
  <c r="D36" i="15"/>
  <c r="S35" i="15"/>
  <c r="O35" i="15"/>
  <c r="J35" i="15"/>
  <c r="F35" i="15"/>
  <c r="D35" i="15"/>
  <c r="S34" i="15"/>
  <c r="O34" i="15"/>
  <c r="J34" i="15"/>
  <c r="F34" i="15"/>
  <c r="D34" i="15"/>
  <c r="S33" i="15"/>
  <c r="O33" i="15"/>
  <c r="J33" i="15"/>
  <c r="F33" i="15"/>
  <c r="D33" i="15"/>
  <c r="S32" i="15"/>
  <c r="O32" i="15"/>
  <c r="J32" i="15"/>
  <c r="F32" i="15"/>
  <c r="D32" i="15"/>
  <c r="S31" i="15"/>
  <c r="O31" i="15"/>
  <c r="J31" i="15"/>
  <c r="F31" i="15"/>
  <c r="D31" i="15"/>
  <c r="S30" i="15"/>
  <c r="O30" i="15"/>
  <c r="J30" i="15"/>
  <c r="F30" i="15"/>
  <c r="D30" i="15"/>
  <c r="S29" i="15"/>
  <c r="O29" i="15"/>
  <c r="J29" i="15"/>
  <c r="F29" i="15"/>
  <c r="D29" i="15"/>
  <c r="S28" i="15"/>
  <c r="O28" i="15"/>
  <c r="J28" i="15"/>
  <c r="F28" i="15"/>
  <c r="D28" i="15"/>
  <c r="S27" i="15"/>
  <c r="O27" i="15"/>
  <c r="J27" i="15"/>
  <c r="F27" i="15"/>
  <c r="D27" i="15"/>
  <c r="AA21" i="15"/>
  <c r="AA22" i="15" s="1"/>
  <c r="AB20" i="15"/>
  <c r="Z15" i="15"/>
  <c r="Z14" i="15"/>
  <c r="E236" i="14" l="1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O40" i="1" l="1"/>
  <c r="O36" i="1"/>
  <c r="O32" i="1"/>
  <c r="O28" i="1"/>
  <c r="F30" i="1"/>
  <c r="F34" i="1"/>
  <c r="F38" i="1"/>
  <c r="O35" i="1"/>
  <c r="F31" i="1"/>
  <c r="O39" i="1"/>
  <c r="O38" i="1"/>
  <c r="O34" i="1"/>
  <c r="O30" i="1"/>
  <c r="F28" i="1"/>
  <c r="F32" i="1"/>
  <c r="F36" i="1"/>
  <c r="F40" i="1"/>
  <c r="O31" i="1"/>
  <c r="F35" i="1"/>
  <c r="O37" i="1"/>
  <c r="O33" i="1"/>
  <c r="O29" i="1"/>
  <c r="F29" i="1"/>
  <c r="F33" i="1"/>
  <c r="F37" i="1"/>
  <c r="F27" i="1"/>
  <c r="O27" i="1"/>
  <c r="F39" i="1"/>
  <c r="D38" i="1"/>
  <c r="D39" i="1"/>
  <c r="D40" i="1"/>
  <c r="D41" i="1"/>
  <c r="D42" i="1"/>
  <c r="D29" i="1"/>
  <c r="D30" i="1"/>
  <c r="D31" i="1"/>
  <c r="D32" i="1"/>
  <c r="D33" i="1"/>
  <c r="D35" i="1"/>
  <c r="D36" i="1"/>
  <c r="D37" i="1"/>
  <c r="AC20" i="1" l="1"/>
  <c r="AB21" i="1" l="1"/>
  <c r="AB22" i="1" l="1"/>
  <c r="E1" i="8" l="1"/>
  <c r="AA10" i="1" l="1"/>
  <c r="AA19" i="1"/>
  <c r="Z10" i="15"/>
  <c r="Z19" i="15"/>
  <c r="S28" i="1" l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27" i="1"/>
  <c r="A1" i="9" l="1"/>
  <c r="A2" i="9" s="1"/>
  <c r="A3" i="9" s="1"/>
  <c r="D1" i="8" l="1"/>
  <c r="D34" i="1" l="1"/>
  <c r="D27" i="1"/>
  <c r="D28" i="1"/>
  <c r="A4" i="9"/>
  <c r="A5" i="9" l="1"/>
  <c r="A6" i="9" l="1"/>
  <c r="A7" i="9" l="1"/>
  <c r="A8" i="9" l="1"/>
  <c r="A9" i="9" l="1"/>
  <c r="A10" i="9" l="1"/>
  <c r="A11" i="9" l="1"/>
  <c r="A12" i="9" l="1"/>
  <c r="A13" i="9" l="1"/>
  <c r="A14" i="9" l="1"/>
  <c r="A15" i="9" l="1"/>
  <c r="A16" i="9" l="1"/>
  <c r="A17" i="9" l="1"/>
  <c r="A18" i="9" l="1"/>
  <c r="A19" i="9" l="1"/>
  <c r="A20" i="9" l="1"/>
  <c r="A21" i="9" l="1"/>
  <c r="A22" i="9" l="1"/>
  <c r="A23" i="9" l="1"/>
  <c r="A24" i="9" l="1"/>
  <c r="A25" i="9" l="1"/>
  <c r="A26" i="9" l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F4" i="7" l="1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F52" i="7" l="1"/>
  <c r="G51" i="7"/>
  <c r="C44" i="7"/>
  <c r="A45" i="7"/>
  <c r="F53" i="7" l="1"/>
  <c r="G52" i="7"/>
  <c r="C45" i="7"/>
  <c r="A46" i="7"/>
  <c r="F54" i="7" l="1"/>
  <c r="G53" i="7"/>
  <c r="A47" i="7"/>
  <c r="C46" i="7"/>
  <c r="F55" i="7" l="1"/>
  <c r="G54" i="7"/>
  <c r="A48" i="7"/>
  <c r="C47" i="7"/>
  <c r="F56" i="7" l="1"/>
  <c r="G55" i="7"/>
  <c r="C48" i="7"/>
  <c r="A49" i="7"/>
  <c r="F57" i="7" l="1"/>
  <c r="G56" i="7"/>
  <c r="C49" i="7"/>
  <c r="A50" i="7"/>
  <c r="F58" i="7" l="1"/>
  <c r="G57" i="7"/>
  <c r="A51" i="7"/>
  <c r="C50" i="7"/>
  <c r="F59" i="7" l="1"/>
  <c r="G58" i="7"/>
  <c r="A52" i="7"/>
  <c r="C51" i="7"/>
  <c r="F60" i="7" l="1"/>
  <c r="G59" i="7"/>
  <c r="A53" i="7"/>
  <c r="C52" i="7"/>
  <c r="F61" i="7" l="1"/>
  <c r="G60" i="7"/>
  <c r="A54" i="7"/>
  <c r="C53" i="7"/>
  <c r="F62" i="7" l="1"/>
  <c r="G61" i="7"/>
  <c r="A55" i="7"/>
  <c r="C54" i="7"/>
  <c r="F63" i="7" l="1"/>
  <c r="G62" i="7"/>
  <c r="A56" i="7"/>
  <c r="C55" i="7"/>
  <c r="F64" i="7" l="1"/>
  <c r="G63" i="7"/>
  <c r="A57" i="7"/>
  <c r="C56" i="7"/>
  <c r="F65" i="7" l="1"/>
  <c r="G64" i="7"/>
  <c r="A58" i="7"/>
  <c r="C57" i="7"/>
  <c r="F66" i="7" l="1"/>
  <c r="G65" i="7"/>
  <c r="A59" i="7"/>
  <c r="C58" i="7"/>
  <c r="F67" i="7" l="1"/>
  <c r="G66" i="7"/>
  <c r="A60" i="7"/>
  <c r="C59" i="7"/>
  <c r="F68" i="7" l="1"/>
  <c r="G67" i="7"/>
  <c r="A61" i="7"/>
  <c r="C60" i="7"/>
  <c r="F69" i="7" l="1"/>
  <c r="G68" i="7"/>
  <c r="A62" i="7"/>
  <c r="C61" i="7"/>
  <c r="F70" i="7" l="1"/>
  <c r="G69" i="7"/>
  <c r="A63" i="7"/>
  <c r="C62" i="7"/>
  <c r="F71" i="7" l="1"/>
  <c r="G70" i="7"/>
  <c r="A64" i="7"/>
  <c r="C63" i="7"/>
  <c r="F72" i="7" l="1"/>
  <c r="G71" i="7"/>
  <c r="A65" i="7"/>
  <c r="C64" i="7"/>
  <c r="F73" i="7" l="1"/>
  <c r="G72" i="7"/>
  <c r="A66" i="7"/>
  <c r="C65" i="7"/>
  <c r="F74" i="7" l="1"/>
  <c r="G73" i="7"/>
  <c r="A67" i="7"/>
  <c r="C66" i="7"/>
  <c r="F75" i="7" l="1"/>
  <c r="G74" i="7"/>
  <c r="A68" i="7"/>
  <c r="C67" i="7"/>
  <c r="F76" i="7" l="1"/>
  <c r="G75" i="7"/>
  <c r="A69" i="7"/>
  <c r="C68" i="7"/>
  <c r="F77" i="7" l="1"/>
  <c r="G76" i="7"/>
  <c r="A70" i="7"/>
  <c r="C69" i="7"/>
  <c r="F78" i="7" l="1"/>
  <c r="G77" i="7"/>
  <c r="A71" i="7"/>
  <c r="C70" i="7"/>
  <c r="F79" i="7" l="1"/>
  <c r="G78" i="7"/>
  <c r="A72" i="7"/>
  <c r="C71" i="7"/>
  <c r="F80" i="7" l="1"/>
  <c r="G79" i="7"/>
  <c r="A73" i="7"/>
  <c r="C72" i="7"/>
  <c r="F81" i="7" l="1"/>
  <c r="G80" i="7"/>
  <c r="A74" i="7"/>
  <c r="C73" i="7"/>
  <c r="F82" i="7" l="1"/>
  <c r="G81" i="7"/>
  <c r="A75" i="7"/>
  <c r="C74" i="7"/>
  <c r="F83" i="7" l="1"/>
  <c r="G82" i="7"/>
  <c r="A76" i="7"/>
  <c r="C75" i="7"/>
  <c r="F84" i="7" l="1"/>
  <c r="G83" i="7"/>
  <c r="A77" i="7"/>
  <c r="C76" i="7"/>
  <c r="F85" i="7" l="1"/>
  <c r="G84" i="7"/>
  <c r="A78" i="7"/>
  <c r="C77" i="7"/>
  <c r="F86" i="7" l="1"/>
  <c r="G85" i="7"/>
  <c r="A79" i="7"/>
  <c r="C78" i="7"/>
  <c r="F87" i="7" l="1"/>
  <c r="G86" i="7"/>
  <c r="A80" i="7"/>
  <c r="C79" i="7"/>
  <c r="F88" i="7" l="1"/>
  <c r="G87" i="7"/>
  <c r="A81" i="7"/>
  <c r="C80" i="7"/>
  <c r="F89" i="7" l="1"/>
  <c r="G88" i="7"/>
  <c r="A82" i="7"/>
  <c r="C81" i="7"/>
  <c r="F90" i="7" l="1"/>
  <c r="G89" i="7"/>
  <c r="A83" i="7"/>
  <c r="C82" i="7"/>
  <c r="F91" i="7" l="1"/>
  <c r="G90" i="7"/>
  <c r="A84" i="7"/>
  <c r="C83" i="7"/>
  <c r="F92" i="7" l="1"/>
  <c r="G91" i="7"/>
  <c r="A85" i="7"/>
  <c r="C84" i="7"/>
  <c r="F93" i="7" l="1"/>
  <c r="G92" i="7"/>
  <c r="A86" i="7"/>
  <c r="C85" i="7"/>
  <c r="F94" i="7" l="1"/>
  <c r="G93" i="7"/>
  <c r="A87" i="7"/>
  <c r="C86" i="7"/>
  <c r="F95" i="7" l="1"/>
  <c r="G94" i="7"/>
  <c r="A88" i="7"/>
  <c r="C87" i="7"/>
  <c r="F96" i="7" l="1"/>
  <c r="G95" i="7"/>
  <c r="A89" i="7"/>
  <c r="C88" i="7"/>
  <c r="F97" i="7" l="1"/>
  <c r="G96" i="7"/>
  <c r="A90" i="7"/>
  <c r="C89" i="7"/>
  <c r="F98" i="7" l="1"/>
  <c r="G97" i="7"/>
  <c r="A91" i="7"/>
  <c r="C90" i="7"/>
  <c r="F99" i="7" l="1"/>
  <c r="G98" i="7"/>
  <c r="A92" i="7"/>
  <c r="C91" i="7"/>
  <c r="F100" i="7" l="1"/>
  <c r="G99" i="7"/>
  <c r="A93" i="7"/>
  <c r="C92" i="7"/>
  <c r="F101" i="7" l="1"/>
  <c r="G100" i="7"/>
  <c r="A94" i="7"/>
  <c r="C93" i="7"/>
  <c r="F102" i="7" l="1"/>
  <c r="G101" i="7"/>
  <c r="A95" i="7"/>
  <c r="C94" i="7"/>
  <c r="F103" i="7" l="1"/>
  <c r="G102" i="7"/>
  <c r="A96" i="7"/>
  <c r="C95" i="7"/>
  <c r="F104" i="7" l="1"/>
  <c r="G103" i="7"/>
  <c r="A97" i="7"/>
  <c r="C96" i="7"/>
  <c r="F105" i="7" l="1"/>
  <c r="G104" i="7"/>
  <c r="A98" i="7"/>
  <c r="C97" i="7"/>
  <c r="F106" i="7" l="1"/>
  <c r="G105" i="7"/>
  <c r="A99" i="7"/>
  <c r="C98" i="7"/>
  <c r="F107" i="7" l="1"/>
  <c r="G106" i="7"/>
  <c r="A100" i="7"/>
  <c r="C99" i="7"/>
  <c r="F108" i="7" l="1"/>
  <c r="G107" i="7"/>
  <c r="A101" i="7"/>
  <c r="C100" i="7"/>
  <c r="F109" i="7" l="1"/>
  <c r="G108" i="7"/>
  <c r="A102" i="7"/>
  <c r="C101" i="7"/>
  <c r="F110" i="7" l="1"/>
  <c r="G109" i="7"/>
  <c r="A103" i="7"/>
  <c r="C102" i="7"/>
  <c r="F111" i="7" l="1"/>
  <c r="G110" i="7"/>
  <c r="A104" i="7"/>
  <c r="C103" i="7"/>
  <c r="F112" i="7" l="1"/>
  <c r="G111" i="7"/>
  <c r="A105" i="7"/>
  <c r="C104" i="7"/>
  <c r="F113" i="7" l="1"/>
  <c r="G112" i="7"/>
  <c r="A106" i="7"/>
  <c r="C105" i="7"/>
  <c r="F114" i="7" l="1"/>
  <c r="G113" i="7"/>
  <c r="A107" i="7"/>
  <c r="C106" i="7"/>
  <c r="F115" i="7" l="1"/>
  <c r="G114" i="7"/>
  <c r="A108" i="7"/>
  <c r="C107" i="7"/>
  <c r="F116" i="7" l="1"/>
  <c r="G115" i="7"/>
  <c r="A109" i="7"/>
  <c r="C108" i="7"/>
  <c r="F117" i="7" l="1"/>
  <c r="G116" i="7"/>
  <c r="A110" i="7"/>
  <c r="C109" i="7"/>
  <c r="F118" i="7" l="1"/>
  <c r="G117" i="7"/>
  <c r="A111" i="7"/>
  <c r="C110" i="7"/>
  <c r="F119" i="7" l="1"/>
  <c r="G118" i="7"/>
  <c r="A112" i="7"/>
  <c r="C111" i="7"/>
  <c r="F120" i="7" l="1"/>
  <c r="G119" i="7"/>
  <c r="A113" i="7"/>
  <c r="C112" i="7"/>
  <c r="F121" i="7" l="1"/>
  <c r="G120" i="7"/>
  <c r="A114" i="7"/>
  <c r="C113" i="7"/>
  <c r="F122" i="7" l="1"/>
  <c r="G121" i="7"/>
  <c r="A115" i="7"/>
  <c r="C114" i="7"/>
  <c r="F123" i="7" l="1"/>
  <c r="G122" i="7"/>
  <c r="A116" i="7"/>
  <c r="C115" i="7"/>
  <c r="F124" i="7" l="1"/>
  <c r="G123" i="7"/>
  <c r="A117" i="7"/>
  <c r="C116" i="7"/>
  <c r="F125" i="7" l="1"/>
  <c r="G124" i="7"/>
  <c r="A118" i="7"/>
  <c r="C117" i="7"/>
  <c r="F126" i="7" l="1"/>
  <c r="G125" i="7"/>
  <c r="A119" i="7"/>
  <c r="C118" i="7"/>
  <c r="F127" i="7" l="1"/>
  <c r="G126" i="7"/>
  <c r="A120" i="7"/>
  <c r="C119" i="7"/>
  <c r="F128" i="7" l="1"/>
  <c r="G127" i="7"/>
  <c r="A121" i="7"/>
  <c r="C120" i="7"/>
  <c r="F129" i="7" l="1"/>
  <c r="G128" i="7"/>
  <c r="A122" i="7"/>
  <c r="C121" i="7"/>
  <c r="F130" i="7" l="1"/>
  <c r="G129" i="7"/>
  <c r="A123" i="7"/>
  <c r="C122" i="7"/>
  <c r="F131" i="7" l="1"/>
  <c r="G130" i="7"/>
  <c r="A124" i="7"/>
  <c r="C123" i="7"/>
  <c r="F132" i="7" l="1"/>
  <c r="G131" i="7"/>
  <c r="A125" i="7"/>
  <c r="C124" i="7"/>
  <c r="F133" i="7" l="1"/>
  <c r="G132" i="7"/>
  <c r="A126" i="7"/>
  <c r="C125" i="7"/>
  <c r="F134" i="7" l="1"/>
  <c r="G133" i="7"/>
  <c r="A127" i="7"/>
  <c r="C126" i="7"/>
  <c r="F135" i="7" l="1"/>
  <c r="G134" i="7"/>
  <c r="A128" i="7"/>
  <c r="C127" i="7"/>
  <c r="F136" i="7" l="1"/>
  <c r="G135" i="7"/>
  <c r="A129" i="7"/>
  <c r="C128" i="7"/>
  <c r="F137" i="7" l="1"/>
  <c r="G136" i="7"/>
  <c r="A130" i="7"/>
  <c r="C129" i="7"/>
  <c r="F138" i="7" l="1"/>
  <c r="G137" i="7"/>
  <c r="A131" i="7"/>
  <c r="C130" i="7"/>
  <c r="F139" i="7" l="1"/>
  <c r="G138" i="7"/>
  <c r="A132" i="7"/>
  <c r="C131" i="7"/>
  <c r="F140" i="7" l="1"/>
  <c r="G139" i="7"/>
  <c r="A133" i="7"/>
  <c r="C132" i="7"/>
  <c r="F141" i="7" l="1"/>
  <c r="G140" i="7"/>
  <c r="A134" i="7"/>
  <c r="C133" i="7"/>
  <c r="F142" i="7" l="1"/>
  <c r="G141" i="7"/>
  <c r="A135" i="7"/>
  <c r="C134" i="7"/>
  <c r="F143" i="7" l="1"/>
  <c r="G142" i="7"/>
  <c r="A136" i="7"/>
  <c r="C135" i="7"/>
  <c r="F144" i="7" l="1"/>
  <c r="G143" i="7"/>
  <c r="A137" i="7"/>
  <c r="C136" i="7"/>
  <c r="F145" i="7" l="1"/>
  <c r="G144" i="7"/>
  <c r="A138" i="7"/>
  <c r="C137" i="7"/>
  <c r="F146" i="7" l="1"/>
  <c r="G145" i="7"/>
  <c r="A139" i="7"/>
  <c r="C138" i="7"/>
  <c r="F147" i="7" l="1"/>
  <c r="G146" i="7"/>
  <c r="A140" i="7"/>
  <c r="C139" i="7"/>
  <c r="F148" i="7" l="1"/>
  <c r="G147" i="7"/>
  <c r="A141" i="7"/>
  <c r="C140" i="7"/>
  <c r="F149" i="7" l="1"/>
  <c r="G148" i="7"/>
  <c r="A142" i="7"/>
  <c r="C141" i="7"/>
  <c r="F150" i="7" l="1"/>
  <c r="G149" i="7"/>
  <c r="A143" i="7"/>
  <c r="C142" i="7"/>
  <c r="F151" i="7" l="1"/>
  <c r="G150" i="7"/>
  <c r="A144" i="7"/>
  <c r="C143" i="7"/>
  <c r="F152" i="7" l="1"/>
  <c r="G151" i="7"/>
  <c r="A145" i="7"/>
  <c r="C144" i="7"/>
  <c r="F153" i="7" l="1"/>
  <c r="G152" i="7"/>
  <c r="A146" i="7"/>
  <c r="C145" i="7"/>
  <c r="F154" i="7" l="1"/>
  <c r="G153" i="7"/>
  <c r="A147" i="7"/>
  <c r="C146" i="7"/>
  <c r="F155" i="7" l="1"/>
  <c r="G154" i="7"/>
  <c r="A148" i="7"/>
  <c r="C147" i="7"/>
  <c r="F156" i="7" l="1"/>
  <c r="G155" i="7"/>
  <c r="A149" i="7"/>
  <c r="C148" i="7"/>
  <c r="F157" i="7" l="1"/>
  <c r="G156" i="7"/>
  <c r="A150" i="7"/>
  <c r="C149" i="7"/>
  <c r="F158" i="7" l="1"/>
  <c r="G157" i="7"/>
  <c r="A151" i="7"/>
  <c r="C150" i="7"/>
  <c r="F159" i="7" l="1"/>
  <c r="G158" i="7"/>
  <c r="A152" i="7"/>
  <c r="C151" i="7"/>
  <c r="G159" i="7" l="1"/>
  <c r="F160" i="7"/>
  <c r="A153" i="7"/>
  <c r="C152" i="7"/>
  <c r="G160" i="7" l="1"/>
  <c r="F161" i="7"/>
  <c r="A154" i="7"/>
  <c r="C153" i="7"/>
  <c r="G161" i="7" l="1"/>
  <c r="F162" i="7"/>
  <c r="A155" i="7"/>
  <c r="C154" i="7"/>
  <c r="F163" i="7" l="1"/>
  <c r="G162" i="7"/>
  <c r="A156" i="7"/>
  <c r="C155" i="7"/>
  <c r="G163" i="7" l="1"/>
  <c r="F164" i="7"/>
  <c r="A157" i="7"/>
  <c r="C156" i="7"/>
  <c r="F165" i="7" l="1"/>
  <c r="G164" i="7"/>
  <c r="A158" i="7"/>
  <c r="C157" i="7"/>
  <c r="F166" i="7" l="1"/>
  <c r="G165" i="7"/>
  <c r="A159" i="7"/>
  <c r="C158" i="7"/>
  <c r="G166" i="7" l="1"/>
  <c r="F167" i="7"/>
  <c r="C159" i="7"/>
  <c r="A160" i="7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2" i="5"/>
  <c r="C160" i="7" l="1"/>
  <c r="A161" i="7"/>
  <c r="F168" i="7"/>
  <c r="G167" i="7"/>
  <c r="G168" i="7" l="1"/>
  <c r="F169" i="7"/>
  <c r="A162" i="7"/>
  <c r="C161" i="7"/>
  <c r="C162" i="7" l="1"/>
  <c r="A163" i="7"/>
  <c r="F170" i="7"/>
  <c r="G169" i="7"/>
  <c r="C163" i="7" l="1"/>
  <c r="A164" i="7"/>
  <c r="G170" i="7"/>
  <c r="F171" i="7"/>
  <c r="G171" i="7" l="1"/>
  <c r="F172" i="7"/>
  <c r="C164" i="7"/>
  <c r="A165" i="7"/>
  <c r="C165" i="7" l="1"/>
  <c r="A166" i="7"/>
  <c r="F173" i="7"/>
  <c r="G172" i="7"/>
  <c r="G173" i="7" l="1"/>
  <c r="F174" i="7"/>
  <c r="C166" i="7"/>
  <c r="A167" i="7"/>
  <c r="G174" i="7" l="1"/>
  <c r="F175" i="7"/>
  <c r="C167" i="7"/>
  <c r="A168" i="7"/>
  <c r="C168" i="7" l="1"/>
  <c r="A169" i="7"/>
  <c r="G175" i="7"/>
  <c r="F176" i="7"/>
  <c r="F177" i="7" l="1"/>
  <c r="G176" i="7"/>
  <c r="C169" i="7"/>
  <c r="A170" i="7"/>
  <c r="F178" i="7" l="1"/>
  <c r="G177" i="7"/>
  <c r="C170" i="7"/>
  <c r="A171" i="7"/>
  <c r="C171" i="7" l="1"/>
  <c r="A172" i="7"/>
  <c r="F179" i="7"/>
  <c r="G178" i="7"/>
  <c r="G179" i="7" l="1"/>
  <c r="F180" i="7"/>
  <c r="C172" i="7"/>
  <c r="A173" i="7"/>
  <c r="C173" i="7" l="1"/>
  <c r="A174" i="7"/>
  <c r="G180" i="7"/>
  <c r="F181" i="7"/>
  <c r="G181" i="7" l="1"/>
  <c r="F182" i="7"/>
  <c r="C174" i="7"/>
  <c r="A175" i="7"/>
  <c r="C175" i="7" l="1"/>
  <c r="A176" i="7"/>
  <c r="G182" i="7"/>
  <c r="F183" i="7"/>
  <c r="F184" i="7" l="1"/>
  <c r="G183" i="7"/>
  <c r="C176" i="7"/>
  <c r="A177" i="7"/>
  <c r="C177" i="7" l="1"/>
  <c r="A178" i="7"/>
  <c r="G184" i="7"/>
  <c r="F185" i="7"/>
  <c r="F186" i="7" l="1"/>
  <c r="G185" i="7"/>
  <c r="C178" i="7"/>
  <c r="A179" i="7"/>
  <c r="C179" i="7" l="1"/>
  <c r="A180" i="7"/>
  <c r="G186" i="7"/>
  <c r="F187" i="7"/>
  <c r="F188" i="7" l="1"/>
  <c r="G187" i="7"/>
  <c r="C180" i="7"/>
  <c r="A181" i="7"/>
  <c r="C181" i="7" l="1"/>
  <c r="A182" i="7"/>
  <c r="G188" i="7"/>
  <c r="F189" i="7"/>
  <c r="F190" i="7" l="1"/>
  <c r="G189" i="7"/>
  <c r="C182" i="7"/>
  <c r="A183" i="7"/>
  <c r="C183" i="7" l="1"/>
  <c r="A184" i="7"/>
  <c r="G190" i="7"/>
  <c r="F191" i="7"/>
  <c r="F192" i="7" l="1"/>
  <c r="G191" i="7"/>
  <c r="C184" i="7"/>
  <c r="A185" i="7"/>
  <c r="C185" i="7" l="1"/>
  <c r="A186" i="7"/>
  <c r="G192" i="7"/>
  <c r="F193" i="7"/>
  <c r="F194" i="7" l="1"/>
  <c r="G193" i="7"/>
  <c r="C186" i="7"/>
  <c r="A187" i="7"/>
  <c r="A188" i="7" l="1"/>
  <c r="C187" i="7"/>
  <c r="G194" i="7"/>
  <c r="F195" i="7"/>
  <c r="F196" i="7" l="1"/>
  <c r="G195" i="7"/>
  <c r="A189" i="7"/>
  <c r="C188" i="7"/>
  <c r="A190" i="7" l="1"/>
  <c r="C189" i="7"/>
  <c r="G196" i="7"/>
  <c r="F197" i="7"/>
  <c r="F198" i="7" l="1"/>
  <c r="G197" i="7"/>
  <c r="A191" i="7"/>
  <c r="C190" i="7"/>
  <c r="A192" i="7" l="1"/>
  <c r="C191" i="7"/>
  <c r="G198" i="7"/>
  <c r="F199" i="7"/>
  <c r="F200" i="7" l="1"/>
  <c r="G199" i="7"/>
  <c r="A193" i="7"/>
  <c r="C192" i="7"/>
  <c r="A194" i="7" l="1"/>
  <c r="C193" i="7"/>
  <c r="G200" i="7"/>
  <c r="F201" i="7"/>
  <c r="G201" i="7" l="1"/>
  <c r="F202" i="7"/>
  <c r="A195" i="7"/>
  <c r="C194" i="7"/>
  <c r="A196" i="7" l="1"/>
  <c r="C195" i="7"/>
  <c r="G202" i="7"/>
  <c r="F203" i="7"/>
  <c r="F204" i="7" l="1"/>
  <c r="G203" i="7"/>
  <c r="A197" i="7"/>
  <c r="C196" i="7"/>
  <c r="A198" i="7" l="1"/>
  <c r="C197" i="7"/>
  <c r="G204" i="7"/>
  <c r="F205" i="7"/>
  <c r="F206" i="7" l="1"/>
  <c r="G205" i="7"/>
  <c r="A199" i="7"/>
  <c r="C198" i="7"/>
  <c r="A200" i="7" l="1"/>
  <c r="C199" i="7"/>
  <c r="G206" i="7"/>
  <c r="F207" i="7"/>
  <c r="F208" i="7" l="1"/>
  <c r="G207" i="7"/>
  <c r="A201" i="7"/>
  <c r="C200" i="7"/>
  <c r="A202" i="7" l="1"/>
  <c r="C201" i="7"/>
  <c r="F209" i="7"/>
  <c r="G208" i="7"/>
  <c r="F210" i="7" l="1"/>
  <c r="G209" i="7"/>
  <c r="A203" i="7"/>
  <c r="C202" i="7"/>
  <c r="A204" i="7" l="1"/>
  <c r="C203" i="7"/>
  <c r="F211" i="7"/>
  <c r="G211" i="7" s="1"/>
  <c r="G210" i="7"/>
  <c r="A205" i="7" l="1"/>
  <c r="C204" i="7"/>
  <c r="A206" i="7" l="1"/>
  <c r="C205" i="7"/>
  <c r="A207" i="7" l="1"/>
  <c r="C206" i="7"/>
  <c r="A208" i="7" l="1"/>
  <c r="C207" i="7"/>
  <c r="A209" i="7" l="1"/>
  <c r="C208" i="7"/>
  <c r="A210" i="7" l="1"/>
  <c r="C209" i="7"/>
  <c r="A211" i="7" l="1"/>
  <c r="C210" i="7"/>
  <c r="A212" i="7" l="1"/>
  <c r="C212" i="7" s="1"/>
  <c r="C211" i="7"/>
</calcChain>
</file>

<file path=xl/sharedStrings.xml><?xml version="1.0" encoding="utf-8"?>
<sst xmlns="http://schemas.openxmlformats.org/spreadsheetml/2006/main" count="2496" uniqueCount="2219">
  <si>
    <t>Vacances</t>
  </si>
  <si>
    <t>Primes</t>
  </si>
  <si>
    <t>Repas</t>
  </si>
  <si>
    <t>Nom:</t>
  </si>
  <si>
    <t>Minutes</t>
  </si>
  <si>
    <t>Centième</t>
  </si>
  <si>
    <t>AJOUT</t>
  </si>
  <si>
    <t>Chef d'équipe</t>
  </si>
  <si>
    <t>Congé de nuit</t>
  </si>
  <si>
    <t>Soir</t>
  </si>
  <si>
    <t>SAAQ</t>
  </si>
  <si>
    <t>Soins critiques</t>
  </si>
  <si>
    <t>BM</t>
  </si>
  <si>
    <t>Soins intensifs</t>
  </si>
  <si>
    <t>Poste :</t>
  </si>
  <si>
    <t>Date :</t>
  </si>
  <si>
    <t>Traité par :</t>
  </si>
  <si>
    <t>IDENTIFICATION DE LA PÉRIODE À CORRIGER</t>
  </si>
  <si>
    <t>Période de paie à corriger:</t>
  </si>
  <si>
    <t>au</t>
  </si>
  <si>
    <t>du</t>
  </si>
  <si>
    <t>Logibec</t>
  </si>
  <si>
    <t>Médisolution</t>
  </si>
  <si>
    <t>Date de fin</t>
  </si>
  <si>
    <t>Période</t>
  </si>
  <si>
    <t>Paiement</t>
  </si>
  <si>
    <t>Système</t>
  </si>
  <si>
    <t>Liste des motifs</t>
  </si>
  <si>
    <t>Liste des statuts</t>
  </si>
  <si>
    <t>Liste des établissements</t>
  </si>
  <si>
    <t>Multiplicateur</t>
  </si>
  <si>
    <t>Veuillez sélectionner dans la liste</t>
  </si>
  <si>
    <t>Sélectionner</t>
  </si>
  <si>
    <t>Augmentation statutaire</t>
  </si>
  <si>
    <t>1- Temps complet</t>
  </si>
  <si>
    <t>Centre de réadaptation en dépendance Le Virage</t>
  </si>
  <si>
    <t>Affect.trav.enceinte</t>
  </si>
  <si>
    <r>
      <t xml:space="preserve">BM maladie </t>
    </r>
    <r>
      <rPr>
        <sz val="8"/>
        <color indexed="8"/>
        <rFont val="Calibri"/>
        <family val="2"/>
      </rPr>
      <t>(+ 3 mois)</t>
    </r>
  </si>
  <si>
    <t>Assistant chef-d'équipe</t>
  </si>
  <si>
    <t>Avancement accéléré d'échelon - rendement exceptionnel (Prof.)</t>
  </si>
  <si>
    <t>2- Temps complet temporaire</t>
  </si>
  <si>
    <t>Centre jeunesse de la Montérégie</t>
  </si>
  <si>
    <t>BM férié</t>
  </si>
  <si>
    <r>
      <t>Avancement d'échelon au 6 mois - pour les 8</t>
    </r>
    <r>
      <rPr>
        <vertAlign val="superscript"/>
        <sz val="11"/>
        <color indexed="8"/>
        <rFont val="Calibri"/>
        <family val="2"/>
      </rPr>
      <t>ers</t>
    </r>
    <r>
      <rPr>
        <sz val="10"/>
        <rFont val="Arial"/>
        <family val="2"/>
      </rPr>
      <t xml:space="preserve"> échelons - Prof.)</t>
    </r>
  </si>
  <si>
    <t>3- Temps partiel</t>
  </si>
  <si>
    <t>Centre montérégien de réadaptation</t>
  </si>
  <si>
    <r>
      <t xml:space="preserve">BM maladie </t>
    </r>
    <r>
      <rPr>
        <sz val="8"/>
        <color indexed="8"/>
        <rFont val="Calibri"/>
        <family val="2"/>
      </rPr>
      <t>(- 3mois)</t>
    </r>
  </si>
  <si>
    <t>CADRE - Cumul de fonction</t>
  </si>
  <si>
    <t>4- Temps partiel temporaire</t>
  </si>
  <si>
    <t>CRDITED de la Montérégie-Est</t>
  </si>
  <si>
    <t>Psychiatrie %</t>
  </si>
  <si>
    <t>CADRE - Hausse de classe salariale</t>
  </si>
  <si>
    <t>5- Occassionel</t>
  </si>
  <si>
    <t>CSSS Champlain-Charles-Le Moyne</t>
  </si>
  <si>
    <r>
      <t xml:space="preserve">Vacances </t>
    </r>
    <r>
      <rPr>
        <sz val="8"/>
        <rFont val="Arial"/>
        <family val="2"/>
      </rPr>
      <t>(TP +25 ans)</t>
    </r>
  </si>
  <si>
    <t>CADRE - Intérim à un poste</t>
  </si>
  <si>
    <t>CSSS de Vaudreuil-Soulanges</t>
  </si>
  <si>
    <r>
      <t xml:space="preserve">Vacances </t>
    </r>
    <r>
      <rPr>
        <sz val="8"/>
        <rFont val="Arial"/>
        <family val="2"/>
      </rPr>
      <t>(TP moins 17 ans)</t>
    </r>
  </si>
  <si>
    <t>CÉPI - Obtention du permis d'exercice</t>
  </si>
  <si>
    <t>CSSS du Haut-Saint-Laurent</t>
  </si>
  <si>
    <r>
      <t xml:space="preserve">Vacances </t>
    </r>
    <r>
      <rPr>
        <sz val="8"/>
        <rFont val="Arial"/>
        <family val="2"/>
      </rPr>
      <t>(TP 17-18 ans)</t>
    </r>
  </si>
  <si>
    <t>Changement de titre d'emploi</t>
  </si>
  <si>
    <t>CSSS du Suroît</t>
  </si>
  <si>
    <r>
      <t xml:space="preserve">Vacances </t>
    </r>
    <r>
      <rPr>
        <sz val="8"/>
        <rFont val="Arial"/>
        <family val="2"/>
      </rPr>
      <t>(TP 19-20 ans)</t>
    </r>
  </si>
  <si>
    <t>Erreur de codification autre</t>
  </si>
  <si>
    <t>CSSS Haut-Richelieu-Rouville</t>
  </si>
  <si>
    <t>Congé décès</t>
  </si>
  <si>
    <r>
      <t xml:space="preserve">Vacances </t>
    </r>
    <r>
      <rPr>
        <sz val="8"/>
        <rFont val="Arial"/>
        <family val="2"/>
      </rPr>
      <t>(TP 21-22 ans)</t>
    </r>
  </si>
  <si>
    <t>Examen de l'ordre réussi</t>
  </si>
  <si>
    <t>CSSS Jardins-Roussillon</t>
  </si>
  <si>
    <r>
      <t xml:space="preserve">Vacances </t>
    </r>
    <r>
      <rPr>
        <sz val="8"/>
        <rFont val="Arial"/>
        <family val="2"/>
      </rPr>
      <t>(TP 23-24 ans)</t>
    </r>
  </si>
  <si>
    <t>Expérience antérieure à l'embauche</t>
  </si>
  <si>
    <t>CSSS Pierre-Boucher</t>
  </si>
  <si>
    <t>Expérience en cours d'emploi acquise autre employeur</t>
  </si>
  <si>
    <t>CSSS Pierre-De-Saurel</t>
  </si>
  <si>
    <t>Formation postscolaire / Scolarité / Rémunération additionnelle</t>
  </si>
  <si>
    <t>CSSS Richelieu-Yamaska</t>
  </si>
  <si>
    <t>Mutation - Promotion</t>
  </si>
  <si>
    <t>Institut Nazareth et Louis-Braille</t>
  </si>
  <si>
    <t>Fin de semaine</t>
  </si>
  <si>
    <t>Mutation - Rétrogradation</t>
  </si>
  <si>
    <t>Pavillon Foster</t>
  </si>
  <si>
    <t>Mutation - Transfert</t>
  </si>
  <si>
    <t>Services de réadaptation du Sud-ouest et du Renfort</t>
  </si>
  <si>
    <t>Congé psychiatrique</t>
  </si>
  <si>
    <t>Reclassification</t>
  </si>
  <si>
    <t>AUTRE - Voir commentaire</t>
  </si>
  <si>
    <t>Congé témoin jury</t>
  </si>
  <si>
    <t>Heures brisées</t>
  </si>
  <si>
    <t>Linge souillé</t>
  </si>
  <si>
    <t>Formation</t>
  </si>
  <si>
    <t>IVAC</t>
  </si>
  <si>
    <t>Maladie courante</t>
  </si>
  <si>
    <t>Maladie personnelle</t>
  </si>
  <si>
    <t>Orientation</t>
  </si>
  <si>
    <t>Régulier</t>
  </si>
  <si>
    <t>Retour progressif</t>
  </si>
  <si>
    <t>Psychiatrique</t>
  </si>
  <si>
    <t>Visite grossesse</t>
  </si>
  <si>
    <t>Congé maternité</t>
  </si>
  <si>
    <t>Heures</t>
  </si>
  <si>
    <t>0:00</t>
  </si>
  <si>
    <t>0:15</t>
  </si>
  <si>
    <t>0:30</t>
  </si>
  <si>
    <t>0:45</t>
  </si>
  <si>
    <t>1:00</t>
  </si>
  <si>
    <t>1:15</t>
  </si>
  <si>
    <t>1:30</t>
  </si>
  <si>
    <t>1.45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</si>
  <si>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</si>
  <si>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</si>
  <si>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</si>
  <si>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</si>
  <si>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</si>
  <si>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</si>
  <si>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</si>
  <si>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</si>
  <si>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</si>
  <si>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</si>
  <si>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</si>
  <si>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</si>
  <si>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</si>
  <si>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</si>
  <si>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</si>
  <si>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</si>
  <si>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</si>
  <si>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</si>
  <si>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</si>
  <si>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</si>
  <si>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</si>
  <si>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</si>
  <si>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</si>
  <si>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</si>
  <si>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</si>
  <si>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</si>
  <si>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</si>
  <si>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</si>
  <si>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</si>
  <si>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</si>
  <si>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</si>
  <si>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</si>
  <si>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</si>
  <si>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</si>
  <si>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</si>
  <si>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</si>
  <si>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</si>
  <si>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</si>
  <si>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</si>
  <si>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</si>
  <si>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</si>
  <si>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</si>
  <si>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</si>
  <si>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</si>
  <si>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</si>
  <si>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</si>
  <si>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</si>
  <si>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</si>
  <si>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</si>
  <si>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</si>
  <si>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</si>
  <si>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</si>
  <si>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</si>
  <si>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</si>
  <si>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</si>
  <si>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</si>
  <si>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</si>
  <si>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</si>
  <si>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</si>
  <si>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</si>
  <si>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</si>
  <si>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</si>
  <si>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</si>
  <si>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</si>
  <si>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</si>
  <si>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</si>
  <si>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</si>
  <si>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</si>
  <si>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</si>
  <si>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</si>
  <si>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</si>
  <si>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</si>
  <si>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</si>
  <si>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</si>
  <si>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</si>
  <si>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</si>
  <si>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</si>
  <si>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</si>
  <si>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</si>
  <si>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</si>
  <si>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</si>
  <si>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</si>
  <si>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</si>
  <si>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</si>
  <si>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</si>
  <si>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</si>
  <si>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</si>
  <si>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</si>
  <si>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Téléphone:</t>
  </si>
  <si>
    <t>Adresse courriel : paie.regionale.cisssmc16@ssss.gouv.qc.ca
Adresse interne SSSS : 16 CISSS Monteregie-Centre Paie_Regionale</t>
  </si>
  <si>
    <t>Inscrire seulement les dates pour lesquelles vous désirez apporter une modification, la description de la présence, de l'absence et/ou de la prime ainsi que les heures visées par la modification avec un bref commentaire s'il y a lieu.</t>
  </si>
  <si>
    <t>Date</t>
  </si>
  <si>
    <t>No de paie</t>
  </si>
  <si>
    <t>Description</t>
  </si>
  <si>
    <t>Entrée</t>
  </si>
  <si>
    <t>Sortie</t>
  </si>
  <si>
    <t>Total
Hres</t>
  </si>
  <si>
    <t>Sous-
serv.</t>
  </si>
  <si>
    <t>Titre
d'empl.</t>
  </si>
  <si>
    <t>Prime
hres</t>
  </si>
  <si>
    <t>SECTION RÉSERVÉE AU SERVICE DE LA PAIE DE LA MONTÉRÉGIE</t>
  </si>
  <si>
    <t>IDENTIFICATION DE L’EMPLOYÉ</t>
  </si>
  <si>
    <t>INFORMATION DÉCLARÉE</t>
  </si>
  <si>
    <t>Supp. Taux simple  (1,0)</t>
  </si>
  <si>
    <t>Supp. Taux  et demi (1,5)</t>
  </si>
  <si>
    <t>Supp. Taux  double (2,0)</t>
  </si>
  <si>
    <t>Temps repris</t>
  </si>
  <si>
    <t>Temps accumulé</t>
  </si>
  <si>
    <t>Congé pour études</t>
  </si>
  <si>
    <t>Nuit</t>
  </si>
  <si>
    <t>Disponibilité (Garde)</t>
  </si>
  <si>
    <t>Prénom:</t>
  </si>
  <si>
    <t>Identification d'heures à payer</t>
  </si>
  <si>
    <t>Absence autorisée non payée</t>
  </si>
  <si>
    <t>Absence non-autorisée</t>
  </si>
  <si>
    <t>Assignation temporaire</t>
  </si>
  <si>
    <t>Congé Familial non-payé</t>
  </si>
  <si>
    <t>Congé familial payé</t>
  </si>
  <si>
    <r>
      <t>Congé mariage</t>
    </r>
    <r>
      <rPr>
        <sz val="11"/>
        <color theme="3" tint="0.39997558519241921"/>
        <rFont val="Calibri"/>
        <family val="2"/>
      </rPr>
      <t xml:space="preserve"> </t>
    </r>
    <r>
      <rPr>
        <sz val="11"/>
        <rFont val="Calibri"/>
        <family val="2"/>
      </rPr>
      <t>payé</t>
    </r>
  </si>
  <si>
    <t>Congé mariage sans solde</t>
  </si>
  <si>
    <t>Congé paternité (3-5 sem.)</t>
  </si>
  <si>
    <t>Congé retraite progressive</t>
  </si>
  <si>
    <t>Congé sans solde - 30 jours</t>
  </si>
  <si>
    <t>CSST jour de l'accident</t>
  </si>
  <si>
    <t>Départ hâtif</t>
  </si>
  <si>
    <t>Échange congé</t>
  </si>
  <si>
    <t>Échange travail</t>
  </si>
  <si>
    <t>Libération Syndicale remboursable</t>
  </si>
  <si>
    <t>Libération Syndicale sans solde</t>
  </si>
  <si>
    <t>Retard</t>
  </si>
  <si>
    <t>Retrait préventif en remboursement (14 jours)</t>
  </si>
  <si>
    <t>Suspension</t>
  </si>
  <si>
    <t>Travaux modifiés</t>
  </si>
  <si>
    <t>Initiation/formation inf.</t>
  </si>
  <si>
    <t>Coordination professionnelle</t>
  </si>
  <si>
    <t>Ancienneté</t>
  </si>
  <si>
    <t>Assurance-salaire payée</t>
  </si>
  <si>
    <r>
      <t>Congé paternité</t>
    </r>
    <r>
      <rPr>
        <sz val="11"/>
        <rFont val="Calibri"/>
        <family val="2"/>
      </rPr>
      <t xml:space="preserve"> (5 jours)</t>
    </r>
  </si>
  <si>
    <t>CSST 14 premiers jours</t>
  </si>
  <si>
    <t>Férié (Préciser #)</t>
  </si>
  <si>
    <t>Retrait préventif (5 premiers jours)</t>
  </si>
  <si>
    <t>Jour de l'an</t>
  </si>
  <si>
    <t>Jour de Noël</t>
  </si>
  <si>
    <t>Retrait préventif (15 jours et + N.P.)</t>
  </si>
  <si>
    <t>CSST 15 jours et +</t>
  </si>
  <si>
    <t>Assurance-salaire non-payée</t>
  </si>
  <si>
    <t>No employé:</t>
  </si>
  <si>
    <t>Autre (Préciser)</t>
  </si>
  <si>
    <t>Explication: (Exemple: # de fériés, échange ou toute autre information pertinente)</t>
  </si>
  <si>
    <t>NOM DU CISSS :</t>
  </si>
  <si>
    <t>CENTRE</t>
  </si>
  <si>
    <t>EST</t>
  </si>
  <si>
    <t>OUEST</t>
  </si>
  <si>
    <t>AVIS DE MODIFICATION À LA FEUILLE DE TEMPS OU RELEVÉ DE PRÉSENCE</t>
  </si>
  <si>
    <t>Congé partiel</t>
  </si>
  <si>
    <t>Libération Syndicale payée</t>
  </si>
  <si>
    <t>Corrigé no de Paie :</t>
  </si>
  <si>
    <t>CISSSMC</t>
  </si>
  <si>
    <t>CISSSME</t>
  </si>
  <si>
    <t>CISSSMO</t>
  </si>
  <si>
    <t>CISSSMC\FT\Avis de modification\ARCHIVÉ\2019\P04\ 999999 Daniel TEST  43733,5506386574</t>
  </si>
  <si>
    <t>Rappel au travail</t>
  </si>
  <si>
    <t>Transport</t>
  </si>
  <si>
    <t>Garde</t>
  </si>
  <si>
    <t>Formation Temps supplémentaire</t>
  </si>
  <si>
    <t>Acheminé par:</t>
  </si>
  <si>
    <t>2019 - 24</t>
  </si>
  <si>
    <t>CISSSMC\FT\Avis de modification\À TRAITER\999999  TEST Daniel  2019-11-26 11 55 18</t>
  </si>
  <si>
    <t>L:\PAIE\Finances\CISSSMC\FT\Avis de modification\À TRAITER\999999  TEST Daniel  2019-11-26 11 55 18.xlsm</t>
  </si>
  <si>
    <t>999999  TEST Daniel  2019-11-26 11 55 18.xlsm</t>
  </si>
  <si>
    <t>Nom du gestionnaire:</t>
  </si>
  <si>
    <t>CORRECTION</t>
  </si>
  <si>
    <t>ANNULATION</t>
  </si>
  <si>
    <t>CORRECTION, AJOUT OU ANNULATION À APPORTER</t>
  </si>
  <si>
    <t>Correction Ajout annulation</t>
  </si>
  <si>
    <t>CODES</t>
  </si>
  <si>
    <t>Primes
CODES</t>
  </si>
  <si>
    <t>Version du 2020-03-26</t>
  </si>
  <si>
    <t>Codes</t>
  </si>
  <si>
    <t>description</t>
  </si>
  <si>
    <t>Jour</t>
  </si>
  <si>
    <t>6/8</t>
  </si>
  <si>
    <t>Horaire 6/8</t>
  </si>
  <si>
    <t>7/7</t>
  </si>
  <si>
    <t>Horaire 7 / 7</t>
  </si>
  <si>
    <t>AACN</t>
  </si>
  <si>
    <t>Absence autorisée sur congé de nuit</t>
  </si>
  <si>
    <t>AANP</t>
  </si>
  <si>
    <t>Absence autorisée non payé</t>
  </si>
  <si>
    <t>AANPy</t>
  </si>
  <si>
    <t>Absence autorisée non payé (liste rappel)</t>
  </si>
  <si>
    <t>ABS</t>
  </si>
  <si>
    <t>Absence</t>
  </si>
  <si>
    <t>AC</t>
  </si>
  <si>
    <t>Accueil RH- orientation</t>
  </si>
  <si>
    <t>AD</t>
  </si>
  <si>
    <t>Adoption (58)</t>
  </si>
  <si>
    <t>ADS</t>
  </si>
  <si>
    <t>Adoption sans solde (59)</t>
  </si>
  <si>
    <t>ADT14</t>
  </si>
  <si>
    <t>14 premiers jours d'absences CNESST</t>
  </si>
  <si>
    <t>ANA</t>
  </si>
  <si>
    <t>Absences non autorisé</t>
  </si>
  <si>
    <t>AS</t>
  </si>
  <si>
    <t>Assurance Salaire (10)</t>
  </si>
  <si>
    <t>AS +2</t>
  </si>
  <si>
    <t>Assurance salaire + de 2 ans (10)</t>
  </si>
  <si>
    <t>AS-15</t>
  </si>
  <si>
    <t>Assurance salaire - entre 6 et 14 jours (10)</t>
  </si>
  <si>
    <t>ASNP</t>
  </si>
  <si>
    <t>Assurance salaire non payé</t>
  </si>
  <si>
    <t>ASST</t>
  </si>
  <si>
    <t>Assignation temporaire (non travaillé)</t>
  </si>
  <si>
    <t>ATSST</t>
  </si>
  <si>
    <t>Assignation temporaire CNESST</t>
  </si>
  <si>
    <t>CA5</t>
  </si>
  <si>
    <t>Adoption 5 jours payés</t>
  </si>
  <si>
    <t>CAP5j</t>
  </si>
  <si>
    <t>Congé aff. pers. 5 jrs Hors Cadres</t>
  </si>
  <si>
    <t>CCOMP</t>
  </si>
  <si>
    <t>Congé compensatoire</t>
  </si>
  <si>
    <t>CF</t>
  </si>
  <si>
    <t>CFAM</t>
  </si>
  <si>
    <t>Congé familiale non payé</t>
  </si>
  <si>
    <t>CFAM2</t>
  </si>
  <si>
    <t>Congé familial  S.S. (30)</t>
  </si>
  <si>
    <t>CFTÉ</t>
  </si>
  <si>
    <t>Conciliation Famille Travail études (payé)</t>
  </si>
  <si>
    <t>CH12</t>
  </si>
  <si>
    <t>Congé horaire 12 heures</t>
  </si>
  <si>
    <t>CHSL1</t>
  </si>
  <si>
    <t>Programme formation CHSLD/réadaptation DSI 1-orientation</t>
  </si>
  <si>
    <t>CHSL2</t>
  </si>
  <si>
    <t>Programme formation CHSLD/réadaptation DSI 2-orientation</t>
  </si>
  <si>
    <t>CN</t>
  </si>
  <si>
    <t>COVIA</t>
  </si>
  <si>
    <t>Assurance salaire associée au covid-19</t>
  </si>
  <si>
    <t>COVIM</t>
  </si>
  <si>
    <t>Absence ponctuelle associée au covid-19</t>
  </si>
  <si>
    <t>COVIQ</t>
  </si>
  <si>
    <t>Quarantaine associée au covid-19</t>
  </si>
  <si>
    <t>COVIS</t>
  </si>
  <si>
    <t>Quarantaine sur TS associée au covid-19</t>
  </si>
  <si>
    <t>CPER</t>
  </si>
  <si>
    <t>Congés de perfectionnement (biochimiste)</t>
  </si>
  <si>
    <t>CSSF</t>
  </si>
  <si>
    <t>Congé sans solde fidélisation</t>
  </si>
  <si>
    <t>CTPO</t>
  </si>
  <si>
    <t>Congé d'études employés occasionnels</t>
  </si>
  <si>
    <t>DC</t>
  </si>
  <si>
    <t>Décès (64)</t>
  </si>
  <si>
    <t>Dde</t>
  </si>
  <si>
    <t>Déplacé de a la demande du chef</t>
  </si>
  <si>
    <t>DebTS</t>
  </si>
  <si>
    <t>Débordements temps supplémentaire</t>
  </si>
  <si>
    <t>DH</t>
  </si>
  <si>
    <t>Départ hatif (à la demande de l'yé)</t>
  </si>
  <si>
    <t>DISCO</t>
  </si>
  <si>
    <t>Prime de disponibilité associé au covid-19</t>
  </si>
  <si>
    <t>Doubl</t>
  </si>
  <si>
    <t>Prêt autre établissement</t>
  </si>
  <si>
    <t>ENC</t>
  </si>
  <si>
    <t>Encadrement professionnel &lt;2 ans participant soins infirmier</t>
  </si>
  <si>
    <t>ENCi</t>
  </si>
  <si>
    <t>Encadrement &lt;2ans participant inhalothérapie-encadrement</t>
  </si>
  <si>
    <t>ENCir</t>
  </si>
  <si>
    <t>Encadrement &lt;2 ans ressource inhalothérapie-encadrement</t>
  </si>
  <si>
    <t>ENS</t>
  </si>
  <si>
    <t>Enseignement (45)</t>
  </si>
  <si>
    <t>ENSP</t>
  </si>
  <si>
    <t>Enseignement partiel (46)</t>
  </si>
  <si>
    <t>Enten</t>
  </si>
  <si>
    <t>Entente de départ Cadre</t>
  </si>
  <si>
    <t>EQ</t>
  </si>
  <si>
    <t>Échange de quart de travail</t>
  </si>
  <si>
    <t>EQA</t>
  </si>
  <si>
    <t>Échange de quart de travail - Absence</t>
  </si>
  <si>
    <t>Escorte</t>
  </si>
  <si>
    <t>ETU</t>
  </si>
  <si>
    <t>Études (52 sem) (40)</t>
  </si>
  <si>
    <t>ETU2</t>
  </si>
  <si>
    <t>Études (+52 sem) (41)</t>
  </si>
  <si>
    <t>ETUP</t>
  </si>
  <si>
    <t>Études partiel (42)</t>
  </si>
  <si>
    <t>E-V</t>
  </si>
  <si>
    <t>Élection / vote</t>
  </si>
  <si>
    <t>EXAM</t>
  </si>
  <si>
    <t>Absence relié a l'examen de l'ordre FIQ</t>
  </si>
  <si>
    <t>F01</t>
  </si>
  <si>
    <t>Férié 01 / Confédération</t>
  </si>
  <si>
    <t>F02</t>
  </si>
  <si>
    <t>Férié 02 / Fête du travail</t>
  </si>
  <si>
    <t>F03</t>
  </si>
  <si>
    <t>Férié 03 / Action de grâce</t>
  </si>
  <si>
    <t>F04</t>
  </si>
  <si>
    <t>Férié 04 / Jour du souvenir</t>
  </si>
  <si>
    <t>F05</t>
  </si>
  <si>
    <t>Férié 05 / Noel</t>
  </si>
  <si>
    <t>F06</t>
  </si>
  <si>
    <t>Férié 06 / Lendemain de Noel</t>
  </si>
  <si>
    <t>F07</t>
  </si>
  <si>
    <t>Férié 07 / Nouvel an</t>
  </si>
  <si>
    <t>F08</t>
  </si>
  <si>
    <t>Férié 08 / Lendemain du nouvel an</t>
  </si>
  <si>
    <t>F09</t>
  </si>
  <si>
    <t>Férié 09 / relache</t>
  </si>
  <si>
    <t>F10</t>
  </si>
  <si>
    <t>Férié 10 / Vendredi Saint</t>
  </si>
  <si>
    <t>F11</t>
  </si>
  <si>
    <t>Férié 11 / Lundi de Pâques</t>
  </si>
  <si>
    <t>F12</t>
  </si>
  <si>
    <t>Férié 12 / Fête de Dollard</t>
  </si>
  <si>
    <t>F13</t>
  </si>
  <si>
    <t>Férié 13 / Fête nationale</t>
  </si>
  <si>
    <t>FeHrs</t>
  </si>
  <si>
    <t>Férié en heures</t>
  </si>
  <si>
    <t>FIDE</t>
  </si>
  <si>
    <t>Congé fidélisation partiel</t>
  </si>
  <si>
    <t>FJ</t>
  </si>
  <si>
    <t>Fonction juridique (82)</t>
  </si>
  <si>
    <t>FOR</t>
  </si>
  <si>
    <t>Formation avec remplacement ou lors d'un congé-formation</t>
  </si>
  <si>
    <t>FOR½</t>
  </si>
  <si>
    <t>Formation temsp supplémentaire Tx ½-formation</t>
  </si>
  <si>
    <t>FORM</t>
  </si>
  <si>
    <t>Formateur interne dégagé (avec remplacement)-formation</t>
  </si>
  <si>
    <t>FORS</t>
  </si>
  <si>
    <t>Formation sans remplacement-formation</t>
  </si>
  <si>
    <t>FORx1</t>
  </si>
  <si>
    <t>Formation temps supplémentaire taux simple-formation</t>
  </si>
  <si>
    <t>FSS</t>
  </si>
  <si>
    <t>Familiale sans solde (30)</t>
  </si>
  <si>
    <t>GARDE</t>
  </si>
  <si>
    <t>Prime de disponibilité</t>
  </si>
  <si>
    <t>H12</t>
  </si>
  <si>
    <t>Horaire 12 heures</t>
  </si>
  <si>
    <t>IFE</t>
  </si>
  <si>
    <t>Indemn.fin empl.</t>
  </si>
  <si>
    <t>J</t>
  </si>
  <si>
    <t>J1</t>
  </si>
  <si>
    <t>Jour Samuel</t>
  </si>
  <si>
    <t>J2</t>
  </si>
  <si>
    <t>Jour St-Hubert</t>
  </si>
  <si>
    <t>J3</t>
  </si>
  <si>
    <t>Jour Saint-Lambert</t>
  </si>
  <si>
    <t>J4</t>
  </si>
  <si>
    <t>Jour Henriette Céré</t>
  </si>
  <si>
    <t>J5</t>
  </si>
  <si>
    <t>Jour Champlain</t>
  </si>
  <si>
    <t>J6</t>
  </si>
  <si>
    <t>Centre administratif CSSS Champlain</t>
  </si>
  <si>
    <t>L10pr</t>
  </si>
  <si>
    <t>Pré-retraite cadres Loi 10</t>
  </si>
  <si>
    <t>L10r</t>
  </si>
  <si>
    <t>Replacement cadres Loi 10</t>
  </si>
  <si>
    <t>LB</t>
  </si>
  <si>
    <t>Libération pour autres tâches</t>
  </si>
  <si>
    <t>LBTS</t>
  </si>
  <si>
    <t>Libér. autres tâches en Temps suppl.</t>
  </si>
  <si>
    <t>Loi10</t>
  </si>
  <si>
    <t>Étirement pré-retraite loi 10 (cot)</t>
  </si>
  <si>
    <t>LS</t>
  </si>
  <si>
    <t>Libération syndicale court terme (363)</t>
  </si>
  <si>
    <t>L-S</t>
  </si>
  <si>
    <t>Libération syndicale long terme avec solde (75)</t>
  </si>
  <si>
    <t>LS LT</t>
  </si>
  <si>
    <t>Lib.synd. remboursable long terme (312)</t>
  </si>
  <si>
    <t>LSR</t>
  </si>
  <si>
    <t>Libération syndicale remboursable court terme (312)</t>
  </si>
  <si>
    <t>LSSS</t>
  </si>
  <si>
    <t>Libération syndicale sans solde (70)</t>
  </si>
  <si>
    <t>M</t>
  </si>
  <si>
    <t>Maladie</t>
  </si>
  <si>
    <t>M-Ald</t>
  </si>
  <si>
    <t>Maladie réservé au service des salaires</t>
  </si>
  <si>
    <t>MAR</t>
  </si>
  <si>
    <t>Mariage</t>
  </si>
  <si>
    <t>MarSS</t>
  </si>
  <si>
    <t>Mariage sans solde</t>
  </si>
  <si>
    <t>MAT</t>
  </si>
  <si>
    <t>Maternité AE (51)</t>
  </si>
  <si>
    <t>MAT2</t>
  </si>
  <si>
    <t>Maternité (Non adm. AE)  (50)</t>
  </si>
  <si>
    <t>M-CSS</t>
  </si>
  <si>
    <t>Maladie CSST réservé à la Paie</t>
  </si>
  <si>
    <t>MG</t>
  </si>
  <si>
    <t>Banque maladie gelée</t>
  </si>
  <si>
    <t>MMP</t>
  </si>
  <si>
    <t>Maladie motif personnel</t>
  </si>
  <si>
    <t>MNA</t>
  </si>
  <si>
    <t>Maladie non payée</t>
  </si>
  <si>
    <t>MONI</t>
  </si>
  <si>
    <t>Moniteur de stagiaires</t>
  </si>
  <si>
    <t>MP</t>
  </si>
  <si>
    <t>Mobile psychiatrie</t>
  </si>
  <si>
    <t>N</t>
  </si>
  <si>
    <t>N3</t>
  </si>
  <si>
    <t>Nuit Saint-Lambert</t>
  </si>
  <si>
    <t>N4</t>
  </si>
  <si>
    <t>Nuit Henriette Céré</t>
  </si>
  <si>
    <t>N5</t>
  </si>
  <si>
    <t>Nuit Champlain</t>
  </si>
  <si>
    <t>ND</t>
  </si>
  <si>
    <t>Non disponible</t>
  </si>
  <si>
    <t>NORD</t>
  </si>
  <si>
    <t>Congé nordique (47)</t>
  </si>
  <si>
    <t>NUL</t>
  </si>
  <si>
    <t>Annulation de T.S par l'employé</t>
  </si>
  <si>
    <t>Nul_y</t>
  </si>
  <si>
    <t>Annulation de T.S. par l'employeur</t>
  </si>
  <si>
    <t>OR</t>
  </si>
  <si>
    <t>-orientation</t>
  </si>
  <si>
    <t>PA1</t>
  </si>
  <si>
    <t>Programme d'accueil DSI jour 1-orientation</t>
  </si>
  <si>
    <t>PA2</t>
  </si>
  <si>
    <t>Programme d'accueil DSI jour 2-orientation</t>
  </si>
  <si>
    <t>PA3</t>
  </si>
  <si>
    <t>Programme d'accueil DSI jour 3-orientation</t>
  </si>
  <si>
    <t>PABC</t>
  </si>
  <si>
    <t>Préposés aux bénéficaires coache -SAPA</t>
  </si>
  <si>
    <t>PAIE</t>
  </si>
  <si>
    <t>Paie abs sur échange</t>
  </si>
  <si>
    <t>PAT</t>
  </si>
  <si>
    <t>Paternité (5 jours)</t>
  </si>
  <si>
    <t>PIH</t>
  </si>
  <si>
    <t>Programme intégration DSI hôpital-orientation</t>
  </si>
  <si>
    <t>PRET</t>
  </si>
  <si>
    <t>Prêt de service</t>
  </si>
  <si>
    <t>Prqap</t>
  </si>
  <si>
    <t>Parental paternité (3-5 semaines RQAP)</t>
  </si>
  <si>
    <t>PRT</t>
  </si>
  <si>
    <t>Pré-retraite (14)</t>
  </si>
  <si>
    <t>PSCB3</t>
  </si>
  <si>
    <t>Prime PSCBO de 3 hrs</t>
  </si>
  <si>
    <t>PSS</t>
  </si>
  <si>
    <t>Parental sans solde (57)</t>
  </si>
  <si>
    <t>PSSP</t>
  </si>
  <si>
    <t>Parental sans solde partiel (56)</t>
  </si>
  <si>
    <t>PVPTS</t>
  </si>
  <si>
    <t>Programme virage prévention en temps supplémentaire</t>
  </si>
  <si>
    <t>RAP</t>
  </si>
  <si>
    <t>Ratr</t>
  </si>
  <si>
    <t>Rappel à taux simple avec transport</t>
  </si>
  <si>
    <t>reafJ</t>
  </si>
  <si>
    <t>Retrait prév Réaffect. jour (nuit)</t>
  </si>
  <si>
    <t>Reafs</t>
  </si>
  <si>
    <t>Retrait prév Réaffect. soir (nuit)</t>
  </si>
  <si>
    <t>REGCO</t>
  </si>
  <si>
    <t>Temps régulier associé au covid-19</t>
  </si>
  <si>
    <t>REP</t>
  </si>
  <si>
    <t>Retraite progressive (16)</t>
  </si>
  <si>
    <t>RepAS</t>
  </si>
  <si>
    <t>Retrait préventif - Assignation</t>
  </si>
  <si>
    <t>RP1S</t>
  </si>
  <si>
    <t>Retrait préventif 1er semaine</t>
  </si>
  <si>
    <t>RP23S</t>
  </si>
  <si>
    <t>Retrait préventif 2e et 3e semaine</t>
  </si>
  <si>
    <t>RP3</t>
  </si>
  <si>
    <t>Retrait préventif - Assign. non trav.</t>
  </si>
  <si>
    <t>RPAFj</t>
  </si>
  <si>
    <t>Retrait préventif en affectation (jour)</t>
  </si>
  <si>
    <t>RPAFn</t>
  </si>
  <si>
    <t>Retrait préventif en affectation de nuit</t>
  </si>
  <si>
    <t>RPAFs</t>
  </si>
  <si>
    <t>Retrait préventif en affectation de soir</t>
  </si>
  <si>
    <t>RPAS</t>
  </si>
  <si>
    <t>Retour progressif assurance salaire</t>
  </si>
  <si>
    <t>RPreJ</t>
  </si>
  <si>
    <t>Retrait préventif en remboursement (jour)</t>
  </si>
  <si>
    <t>RPreN</t>
  </si>
  <si>
    <t>Retrait préventif remboursable de nuit</t>
  </si>
  <si>
    <t>RPreS</t>
  </si>
  <si>
    <t>Retrait préventif remboursement de soir</t>
  </si>
  <si>
    <t>RPss</t>
  </si>
  <si>
    <t>Retrait préventif sans solde (53)</t>
  </si>
  <si>
    <t>RPSST</t>
  </si>
  <si>
    <t>Retour progressif CNESST</t>
  </si>
  <si>
    <t>RS</t>
  </si>
  <si>
    <t>Réunion de service</t>
  </si>
  <si>
    <t>RSAAQ</t>
  </si>
  <si>
    <t>Retour progressif SAAQ</t>
  </si>
  <si>
    <t>Rstr</t>
  </si>
  <si>
    <t>Rappel à taux simple sans transport</t>
  </si>
  <si>
    <t>RT</t>
  </si>
  <si>
    <t>RTS</t>
  </si>
  <si>
    <t>Reprise temps suppl. (sans banque)</t>
  </si>
  <si>
    <t>Rtsav</t>
  </si>
  <si>
    <t>Rappel à taux et demi avec transport</t>
  </si>
  <si>
    <t>Rtsst</t>
  </si>
  <si>
    <t>Rappel à taux et demi sans transport</t>
  </si>
  <si>
    <t>S</t>
  </si>
  <si>
    <t>S1</t>
  </si>
  <si>
    <t>Soir Samuel</t>
  </si>
  <si>
    <t>S2</t>
  </si>
  <si>
    <t>Soir St-Hubert</t>
  </si>
  <si>
    <t>S3</t>
  </si>
  <si>
    <t>Soir Saint-Lambert</t>
  </si>
  <si>
    <t>S4</t>
  </si>
  <si>
    <t>Soir Henriette Céré</t>
  </si>
  <si>
    <t>S5</t>
  </si>
  <si>
    <t>Soir Champlain</t>
  </si>
  <si>
    <t>Accident auto SAAQ (12)</t>
  </si>
  <si>
    <t>SP TS</t>
  </si>
  <si>
    <t>Service privé en temps supplémentaire</t>
  </si>
  <si>
    <t>SPITS</t>
  </si>
  <si>
    <t>Service privé prév. infections TS (307)</t>
  </si>
  <si>
    <t>SS</t>
  </si>
  <si>
    <t>Sans solde (25)</t>
  </si>
  <si>
    <t>SSCT</t>
  </si>
  <si>
    <t>Congé sans solde - 30 jrs</t>
  </si>
  <si>
    <t>SSEP</t>
  </si>
  <si>
    <t>Sans solde études partiel (42)</t>
  </si>
  <si>
    <t>SSLE</t>
  </si>
  <si>
    <t>Congé sans solde (lien d'emploi) (98)</t>
  </si>
  <si>
    <t>SSP</t>
  </si>
  <si>
    <t>Sans solde partiel (26)</t>
  </si>
  <si>
    <t>SSR</t>
  </si>
  <si>
    <t>Sans solde restriction</t>
  </si>
  <si>
    <t>SST14</t>
  </si>
  <si>
    <t>Accident de travail 14 jours (20)</t>
  </si>
  <si>
    <t>SST15</t>
  </si>
  <si>
    <t>Accident de travail CNESST (20)</t>
  </si>
  <si>
    <t>SSTJ1</t>
  </si>
  <si>
    <t>Accident de travail /jour de l'accident</t>
  </si>
  <si>
    <t>SSTNP</t>
  </si>
  <si>
    <t>Accident de travail sans solde</t>
  </si>
  <si>
    <t>ST-14</t>
  </si>
  <si>
    <t>Accident travail moins 14 jours</t>
  </si>
  <si>
    <t>SUS</t>
  </si>
  <si>
    <t>Suspension long terme</t>
  </si>
  <si>
    <t>SUS$</t>
  </si>
  <si>
    <t>Suspension avec solde</t>
  </si>
  <si>
    <t>SUS+</t>
  </si>
  <si>
    <t>Suspension de plus de 30 jrs (90)</t>
  </si>
  <si>
    <t>SUSS</t>
  </si>
  <si>
    <t>Suspension sans solde court terme (jr)</t>
  </si>
  <si>
    <t>TA</t>
  </si>
  <si>
    <t>Temps accumulé à tx simple</t>
  </si>
  <si>
    <t>TA2</t>
  </si>
  <si>
    <t>Temps accumulé à tx 1.5</t>
  </si>
  <si>
    <t>TD</t>
  </si>
  <si>
    <t>Temps supplémentaire taux double</t>
  </si>
  <si>
    <t>TDAP</t>
  </si>
  <si>
    <t>Traitement différé après accumulation (94)</t>
  </si>
  <si>
    <t>TDAV</t>
  </si>
  <si>
    <t>Traitement différé avant accumulation (96)</t>
  </si>
  <si>
    <t>TDCO</t>
  </si>
  <si>
    <t>Temps supplémentaire taux double associé au covid-19</t>
  </si>
  <si>
    <t>TDJpy</t>
  </si>
  <si>
    <t>TS taux double jour</t>
  </si>
  <si>
    <t>TDpi</t>
  </si>
  <si>
    <t>TS taux double serv. privé prév. infect.</t>
  </si>
  <si>
    <t>TDSpy</t>
  </si>
  <si>
    <t>TS soir a double soir</t>
  </si>
  <si>
    <t>TINIF</t>
  </si>
  <si>
    <t>TS Prime initiation infirmière</t>
  </si>
  <si>
    <t>TMASS</t>
  </si>
  <si>
    <t xml:space="preserve"> Travaux modifiés en assurance salaire</t>
  </si>
  <si>
    <t>TMSAA</t>
  </si>
  <si>
    <t>Travaux modifiés SAAQ</t>
  </si>
  <si>
    <t>TR</t>
  </si>
  <si>
    <t>Reprise de temps (en banque)</t>
  </si>
  <si>
    <t>TRANS</t>
  </si>
  <si>
    <t>Transport (rappel au travail)</t>
  </si>
  <si>
    <t>TS½CO</t>
  </si>
  <si>
    <t>Temps supplémentaire associé au covid-19</t>
  </si>
  <si>
    <t>TSCGH</t>
  </si>
  <si>
    <t>Temps supplémentaire pour le changement d'heure</t>
  </si>
  <si>
    <t>TSIM</t>
  </si>
  <si>
    <t>Temps supplémentaire à taux simple</t>
  </si>
  <si>
    <t>TSJ</t>
  </si>
  <si>
    <t>Temps supplémentaire de jour à taux et demi</t>
  </si>
  <si>
    <t>TSJ1e</t>
  </si>
  <si>
    <t>Temps supp. (307)  jour 1e étage</t>
  </si>
  <si>
    <t>TSJ2e</t>
  </si>
  <si>
    <t>Temps supp. (307) jour 2e étage</t>
  </si>
  <si>
    <t>TSJpy</t>
  </si>
  <si>
    <t>TS jour psy taux et demi (TSJpy)</t>
  </si>
  <si>
    <t>TSmn.</t>
  </si>
  <si>
    <t>Temps supplémentaire méd.nucl spécia.</t>
  </si>
  <si>
    <t>TSN</t>
  </si>
  <si>
    <t>Temps supplémentaire nuit à taux et demi</t>
  </si>
  <si>
    <t>TSN1e</t>
  </si>
  <si>
    <t>TS de nuit 1e étage</t>
  </si>
  <si>
    <t>TSN2e</t>
  </si>
  <si>
    <t>TS de nuit 2e étage</t>
  </si>
  <si>
    <t>TSO</t>
  </si>
  <si>
    <t>Temps supp. obligatoire à taux simple</t>
  </si>
  <si>
    <t>TSO½</t>
  </si>
  <si>
    <t>Temps supplémentaire obligatoire taux ½</t>
  </si>
  <si>
    <t>TSO2</t>
  </si>
  <si>
    <t>Temps supplémentaire obligatoire tx double</t>
  </si>
  <si>
    <t>TSS</t>
  </si>
  <si>
    <t>Temps supplémentaire de soir à taux et demi</t>
  </si>
  <si>
    <t>TSS1e</t>
  </si>
  <si>
    <t>TS de soir 1er étage</t>
  </si>
  <si>
    <t>TSS2e</t>
  </si>
  <si>
    <t>TS de soir 2e étage</t>
  </si>
  <si>
    <t>TSSCO</t>
  </si>
  <si>
    <t>Temps supplémentaire à taux simple associé au covid-19</t>
  </si>
  <si>
    <t>TSSpy</t>
  </si>
  <si>
    <t>TS soir taux et demi (TSSpy)</t>
  </si>
  <si>
    <t>TSU10</t>
  </si>
  <si>
    <t>Temps supplémentaire Urgence avec prime 10 %</t>
  </si>
  <si>
    <t>Turgp</t>
  </si>
  <si>
    <t>TS urgence débordement de psy</t>
  </si>
  <si>
    <t>UASS</t>
  </si>
  <si>
    <t>Assistante USIC (prime)</t>
  </si>
  <si>
    <t>UHBJX</t>
  </si>
  <si>
    <t>TS unité hosp. brève</t>
  </si>
  <si>
    <t>UHBNX</t>
  </si>
  <si>
    <t>TS Unité brève nuit</t>
  </si>
  <si>
    <t>UHBSX</t>
  </si>
  <si>
    <t>TS unité brève soir</t>
  </si>
  <si>
    <t>UJ</t>
  </si>
  <si>
    <t>Prime USIC jour</t>
  </si>
  <si>
    <t>UNN</t>
  </si>
  <si>
    <t>Prime USIC de nuit</t>
  </si>
  <si>
    <t>URGEQ</t>
  </si>
  <si>
    <t>URGENCE PAIE</t>
  </si>
  <si>
    <t>URPAJ</t>
  </si>
  <si>
    <t>Retrait préventif affec. jour soins</t>
  </si>
  <si>
    <t>URPAN</t>
  </si>
  <si>
    <t>Retrait préventif affec. nuit soins</t>
  </si>
  <si>
    <t>URPAS</t>
  </si>
  <si>
    <t>Retrait préventif en affect. prime soins</t>
  </si>
  <si>
    <t>URPRJ</t>
  </si>
  <si>
    <t>Retrait préventif remb. jour soins</t>
  </si>
  <si>
    <t>URPRN</t>
  </si>
  <si>
    <t>Retrait préventif rembou. nuit soins</t>
  </si>
  <si>
    <t>URPRS</t>
  </si>
  <si>
    <t>Retrait préventif rembous soins</t>
  </si>
  <si>
    <t>US</t>
  </si>
  <si>
    <t>Prime USIC soir</t>
  </si>
  <si>
    <t>UTD</t>
  </si>
  <si>
    <t>Prime USIC TD</t>
  </si>
  <si>
    <t>UTSJ</t>
  </si>
  <si>
    <t>Prime USIC TSJ</t>
  </si>
  <si>
    <t>UTSN</t>
  </si>
  <si>
    <t>Prime USIC TSN</t>
  </si>
  <si>
    <t>UTSS</t>
  </si>
  <si>
    <t>Prime USIC TSS</t>
  </si>
  <si>
    <t>V</t>
  </si>
  <si>
    <t>VF</t>
  </si>
  <si>
    <t>Vacance fractionné</t>
  </si>
  <si>
    <t>VMG</t>
  </si>
  <si>
    <t>Visite médicale grossesse (55)</t>
  </si>
  <si>
    <t>DECES</t>
  </si>
  <si>
    <t>JURY</t>
  </si>
  <si>
    <t>HEURES REGULIERES</t>
  </si>
  <si>
    <t>HEURES REMPLACEMENT</t>
  </si>
  <si>
    <t>HORS DISPO</t>
  </si>
  <si>
    <t>ACCOMPAGN. CLIENTELE</t>
  </si>
  <si>
    <t>SURV. PARTICULIERE</t>
  </si>
  <si>
    <t>EQUIPE VOLANTE</t>
  </si>
  <si>
    <t>EXTERNAT</t>
  </si>
  <si>
    <t>REG. DOSSIER SPECIAL</t>
  </si>
  <si>
    <t>CONSEIL MULTIDISCIP.</t>
  </si>
  <si>
    <t>QT MOBILE</t>
  </si>
  <si>
    <t>CA RATTACHEMENT</t>
  </si>
  <si>
    <t>HEURES MAJOREES 50%</t>
  </si>
  <si>
    <t>SURPLUS NON REQUIS</t>
  </si>
  <si>
    <t>RET. PROG. ASS. SAL.</t>
  </si>
  <si>
    <t>CNESST RET. PROG.</t>
  </si>
  <si>
    <t>TRAVAUX MOD. ASS SAL</t>
  </si>
  <si>
    <t>CNESST TRAV. MODIF</t>
  </si>
  <si>
    <t>AFFECT.TRAV.ENCEINTE</t>
  </si>
  <si>
    <t>SAAQ RET. PROGRESSIF</t>
  </si>
  <si>
    <t>TS.5 PAUSE MAJ</t>
  </si>
  <si>
    <t>ACCOMPA. CLIENT TSX1</t>
  </si>
  <si>
    <t>OBLIG.REPAS TSX1</t>
  </si>
  <si>
    <t>SUPPL. TSX1 MAJ. 50%</t>
  </si>
  <si>
    <t>TEMPS ACCUMULE X1</t>
  </si>
  <si>
    <t>ACCOMPA CLIENT TSX1½</t>
  </si>
  <si>
    <t>SURV. PARTICUL TSX1½</t>
  </si>
  <si>
    <t>OBLIG. REPAS TS1½</t>
  </si>
  <si>
    <t>SUPPL. TSX1½ MAJ.50%</t>
  </si>
  <si>
    <t>TEMPS ACCUMULE TSX1½</t>
  </si>
  <si>
    <t>SURP.NON REQ TSX1½</t>
  </si>
  <si>
    <t>ACCOMPA. CLIENT TSX2</t>
  </si>
  <si>
    <t>SURV. PARTICUL TSX2</t>
  </si>
  <si>
    <t>OBLIG.REPAS TSX2</t>
  </si>
  <si>
    <t>SUPPL. TSX2 MAJ. 50%</t>
  </si>
  <si>
    <t>CONGE FERIE EN HRS</t>
  </si>
  <si>
    <t>LIBERATION SYDICALE</t>
  </si>
  <si>
    <t>CNESST JR ACCIDENT</t>
  </si>
  <si>
    <t>ABSENCE RH</t>
  </si>
  <si>
    <t>REAFFEC. NON-TRAV</t>
  </si>
  <si>
    <t>CONGE MARIAGE PAYE</t>
  </si>
  <si>
    <t>CONGE PATERNITE</t>
  </si>
  <si>
    <t>CNESST TRAV MOD.N-TR</t>
  </si>
  <si>
    <t>COVID ISO RET VOYAGE</t>
  </si>
  <si>
    <t>CNESST VISITE TRAIT.</t>
  </si>
  <si>
    <t>ABSENCE AUTORISÉE RH</t>
  </si>
  <si>
    <t>PATERNITE 5 JRS</t>
  </si>
  <si>
    <t>MATERNITE 100%</t>
  </si>
  <si>
    <t>COVID-19 ISOLEMENT A</t>
  </si>
  <si>
    <t>CONGE MOBILE PSYCH.</t>
  </si>
  <si>
    <t>CG TGC TE1000-1999</t>
  </si>
  <si>
    <t>CG TGC TE2000-2999</t>
  </si>
  <si>
    <t>CG TGC  TE3000 &amp; +</t>
  </si>
  <si>
    <t>CONGE SPECIAL NUIT</t>
  </si>
  <si>
    <t>ORIENTATION</t>
  </si>
  <si>
    <t>FORMATION</t>
  </si>
  <si>
    <t>ORI MAINTIEN CN</t>
  </si>
  <si>
    <t>FOR MAINTIEN CN</t>
  </si>
  <si>
    <t>ACCUEIL GENERAL</t>
  </si>
  <si>
    <t>JOURNEE ESSAI</t>
  </si>
  <si>
    <t>ACCUEIL CLINIQUE</t>
  </si>
  <si>
    <t>MALADIE</t>
  </si>
  <si>
    <t>MAL. RESP. PARENTALE</t>
  </si>
  <si>
    <t>MAL. MOTIF PERSONNEL</t>
  </si>
  <si>
    <t>ASSURANCE SALAIRE</t>
  </si>
  <si>
    <t>RET PREV 5 PREM JRS</t>
  </si>
  <si>
    <t>COMPLICAT. GROSSESSE</t>
  </si>
  <si>
    <t>ORIENTATION TSX1</t>
  </si>
  <si>
    <t>FORMATION TSX1</t>
  </si>
  <si>
    <t>ORIENTATION TSX1½</t>
  </si>
  <si>
    <t>FORMATION TSX1½</t>
  </si>
  <si>
    <t>HEURE SUR APPEL</t>
  </si>
  <si>
    <t>CNESST 14JRS PAYES</t>
  </si>
  <si>
    <t>SST 15 JRS +</t>
  </si>
  <si>
    <t>MARIAGE SANS SOLDE</t>
  </si>
  <si>
    <t>RETARD</t>
  </si>
  <si>
    <t>ABS. NON AUTORISEE</t>
  </si>
  <si>
    <t>ABSENCE SANS AVIS</t>
  </si>
  <si>
    <t>AAPERSO SURP.NON REQ</t>
  </si>
  <si>
    <t>RESP. PARENTALE SS</t>
  </si>
  <si>
    <t>RET.PREV 14JRS PAYE</t>
  </si>
  <si>
    <t>CONGE FAM-TRAV-ETUD</t>
  </si>
  <si>
    <t>CONGE PARTIEL SS</t>
  </si>
  <si>
    <t>CONGE PARTIEL ETUDE</t>
  </si>
  <si>
    <t>CONGE RETRAITE PROG</t>
  </si>
  <si>
    <t>CONGÉ SS COT.CARRA</t>
  </si>
  <si>
    <t>CONTEST. INVALIDITE</t>
  </si>
  <si>
    <t>CG COMPASSION SS</t>
  </si>
  <si>
    <t>CNESST NON PAYÉ</t>
  </si>
  <si>
    <t>AFFEC. EXTERNE LT</t>
  </si>
  <si>
    <t>AB VICTIME ACTE CRIM</t>
  </si>
  <si>
    <t>SST SS + 3 ANS</t>
  </si>
  <si>
    <t>ASS. SALAIRE NON PAY</t>
  </si>
  <si>
    <t>CONGE D'ENSEIGNEMENT</t>
  </si>
  <si>
    <t>FONCTION CIVIQUE POS</t>
  </si>
  <si>
    <t>ABS AUTO SANS SOLDE</t>
  </si>
  <si>
    <t>CONGE LIB SYND. LT</t>
  </si>
  <si>
    <t>CONGE ETUDE TC</t>
  </si>
  <si>
    <t>ABSENCE</t>
  </si>
  <si>
    <t>AB MALADIE 3e ANNEE</t>
  </si>
  <si>
    <t>CONGE PARENTAL SS</t>
  </si>
  <si>
    <t>CG SS LONGUE DUREE</t>
  </si>
  <si>
    <t>SUSPENSION SS</t>
  </si>
  <si>
    <t>RET.PREV.+15JRS PAYE</t>
  </si>
  <si>
    <t>ACCIDENT D'AUTO SAAQ</t>
  </si>
  <si>
    <t>MALAD. TP NON ASSURE</t>
  </si>
  <si>
    <t>MALADIE NON PAYEE</t>
  </si>
  <si>
    <t>MALAD. CARENCE TP</t>
  </si>
  <si>
    <t>RAPPEL TSX1½</t>
  </si>
  <si>
    <t>RAPPEL TSX1</t>
  </si>
  <si>
    <t>RAPPEL TSX2</t>
  </si>
  <si>
    <t>RAPPEL TSX2 MAJORÉ</t>
  </si>
  <si>
    <t>RAPPEL TSX1 MAJORÉ</t>
  </si>
  <si>
    <t>ECHANGE TRAVAIL</t>
  </si>
  <si>
    <t>RAPPEL TRAVAIL BT</t>
  </si>
  <si>
    <t>RAPPEL TSX1½ MAJORÉ</t>
  </si>
  <si>
    <t>GASTRO</t>
  </si>
  <si>
    <t>SYMPT. ALLURE GRIPP</t>
  </si>
  <si>
    <t>AGENCE</t>
  </si>
  <si>
    <t>LIBERA. REMB. CAT. 1</t>
  </si>
  <si>
    <t>LIBERA. REMB. CAT. 2</t>
  </si>
  <si>
    <t>LIBERA. REMB. CAT. 3</t>
  </si>
  <si>
    <t>LIBERA. REMB. CAT. 4</t>
  </si>
  <si>
    <t>ECHANGE CONGE</t>
  </si>
  <si>
    <t>ORIEN CEPI-CEPIA INF</t>
  </si>
  <si>
    <t>ORIEN PB-ADS</t>
  </si>
  <si>
    <t>ABSENCE A VALIDER</t>
  </si>
  <si>
    <t>GASTRO A VALIDER</t>
  </si>
  <si>
    <t>SAG A VALIDER</t>
  </si>
  <si>
    <t>QT MOBILE SECT-COMPO</t>
  </si>
  <si>
    <t>SS COURTE DUREE -30J</t>
  </si>
  <si>
    <t>REH POSTE ET HORS ST</t>
  </si>
  <si>
    <t>SURPLUS NON PLACÉ</t>
  </si>
  <si>
    <t>COVID ABS QUAR VALID</t>
  </si>
  <si>
    <t>COVID-19 ABS À VALID</t>
  </si>
  <si>
    <t>COVID-19 RESP PARENT</t>
  </si>
  <si>
    <t>REGU MAJ DELAI &lt; 16h</t>
  </si>
  <si>
    <t>FSS FETE DU CANADA</t>
  </si>
  <si>
    <t>FSS FETE DU TRAVAIL</t>
  </si>
  <si>
    <t>FSS MOBILE</t>
  </si>
  <si>
    <t>FSS ACTION DE GRACES</t>
  </si>
  <si>
    <t>FSS JOUR DU SOUVENIR</t>
  </si>
  <si>
    <t>FSS NOËL</t>
  </si>
  <si>
    <t>FSS LENDEMAIN NOEL</t>
  </si>
  <si>
    <t>FSS JOUR DE L'AN</t>
  </si>
  <si>
    <t>FSS LENDEM.JOUR L'AN</t>
  </si>
  <si>
    <t>FSS VENDREDI SAINT</t>
  </si>
  <si>
    <t>FSS LUNDI DE PAQUES</t>
  </si>
  <si>
    <t>FSS FETE  PATRIOTES</t>
  </si>
  <si>
    <t>FSS FETE NATIONALE</t>
  </si>
  <si>
    <t>APPEL TÉL TSX1½</t>
  </si>
  <si>
    <t>APPEL TÉL TSX1</t>
  </si>
  <si>
    <t>APPEL TÉL TSX2</t>
  </si>
  <si>
    <t>REG ROTATION NUIT</t>
  </si>
  <si>
    <t>REUNION TSX1</t>
  </si>
  <si>
    <t>REUNION</t>
  </si>
  <si>
    <t>REUNION TSX1,5</t>
  </si>
  <si>
    <t>CONGE FERIE</t>
  </si>
  <si>
    <t/>
  </si>
  <si>
    <t>régulier</t>
  </si>
  <si>
    <t>Surveillance particu</t>
  </si>
  <si>
    <t>Equipe Volante</t>
  </si>
  <si>
    <t>surplus garanti</t>
  </si>
  <si>
    <t>Surcroit</t>
  </si>
  <si>
    <t>PANDÉMIE travaillée</t>
  </si>
  <si>
    <t>régulier majoré 0,5</t>
  </si>
  <si>
    <t>Retour prog.ass.sal.</t>
  </si>
  <si>
    <t>Retour prog.CNESST</t>
  </si>
  <si>
    <t>Travaux mod.ass.sal.</t>
  </si>
  <si>
    <t>Ass. Temp. CNESST</t>
  </si>
  <si>
    <t>RETOUR PROG. SAAQ</t>
  </si>
  <si>
    <t>TEMPS ACC DEMI TAUX</t>
  </si>
  <si>
    <t>ESCORTE TAUX SIMPLE</t>
  </si>
  <si>
    <t>SURVEIL. TAUX SIMPLE</t>
  </si>
  <si>
    <t>Éq volante TS SIMPLE</t>
  </si>
  <si>
    <t>PANDÉMIE TS X 1</t>
  </si>
  <si>
    <t>Temps acc. tx simple</t>
  </si>
  <si>
    <t>SURPLUS NR  X 1</t>
  </si>
  <si>
    <t>SUPP.X1½ ESCORTE</t>
  </si>
  <si>
    <t>TS surveillance 1½</t>
  </si>
  <si>
    <t>TAUX SUPP EV 1½</t>
  </si>
  <si>
    <t>Pandemie en TS 1½</t>
  </si>
  <si>
    <t>SUPP MAJ 1½</t>
  </si>
  <si>
    <t>Temps acc. X 1.5</t>
  </si>
  <si>
    <t>SURPLUS NR 1.5</t>
  </si>
  <si>
    <t>Escorte taux double</t>
  </si>
  <si>
    <t>Surveill taux double</t>
  </si>
  <si>
    <t>Eq, volante TS DOUBL</t>
  </si>
  <si>
    <t>Temps acc.taux doubl</t>
  </si>
  <si>
    <t>SURPLUS TAUX DOUBLE</t>
  </si>
  <si>
    <t>Congé CSN</t>
  </si>
  <si>
    <t>CONGÉ DÉCÈS</t>
  </si>
  <si>
    <t>Lib. synd avec solde</t>
  </si>
  <si>
    <t>CSST 1er jour acc.</t>
  </si>
  <si>
    <t>Suspension - PAYÉ</t>
  </si>
  <si>
    <t>ÉLECTION</t>
  </si>
  <si>
    <t>RÉAFFECT NON TRAV</t>
  </si>
  <si>
    <t>CONGÉ ADOPTION 5 SEM</t>
  </si>
  <si>
    <t>Conge mariage 5J</t>
  </si>
  <si>
    <t>CG paternité 5 sem.</t>
  </si>
  <si>
    <t>Ass. temp. non trav.</t>
  </si>
  <si>
    <t>maladie infectueuse</t>
  </si>
  <si>
    <t>Témoin ou juré cour</t>
  </si>
  <si>
    <t>LIBÉRATION PATRONALE</t>
  </si>
  <si>
    <t>cs ind. fin emploi</t>
  </si>
  <si>
    <t>Lib. synd. remb.</t>
  </si>
  <si>
    <t>ADOPTION 5 JOURS</t>
  </si>
  <si>
    <t>Paternité 5 jours</t>
  </si>
  <si>
    <t>cg. affaires pers.HC</t>
  </si>
  <si>
    <t>MATERNITÉ</t>
  </si>
  <si>
    <t>PANDÉMIE ABS PAYEE</t>
  </si>
  <si>
    <t>congé psychiatrique</t>
  </si>
  <si>
    <t>CongéTGC TE1000-1999</t>
  </si>
  <si>
    <t>CongéTGC TE2000-2999</t>
  </si>
  <si>
    <t>Congé TGC TE3000 et+</t>
  </si>
  <si>
    <t>Formateur</t>
  </si>
  <si>
    <t>maladie courante</t>
  </si>
  <si>
    <t>maladie ancienne</t>
  </si>
  <si>
    <t>Maladie resp parenta</t>
  </si>
  <si>
    <t>mal.motif personnel</t>
  </si>
  <si>
    <t>maladie spéciale</t>
  </si>
  <si>
    <t>Ass.salaire 80%</t>
  </si>
  <si>
    <t>R.prév.5premiers jrs</t>
  </si>
  <si>
    <t>Complic. grossesse</t>
  </si>
  <si>
    <t>Orient. taux simple</t>
  </si>
  <si>
    <t>Formation TS X1</t>
  </si>
  <si>
    <t>Formateur TS X1</t>
  </si>
  <si>
    <t>Orientation TS 1.5</t>
  </si>
  <si>
    <t>Formation X 1.5</t>
  </si>
  <si>
    <t>Formateur X 1.5</t>
  </si>
  <si>
    <t>hres rappel conv.</t>
  </si>
  <si>
    <t>CSST 14 jours SS</t>
  </si>
  <si>
    <t>CSST 15 jours SS</t>
  </si>
  <si>
    <t>mariage sans solde</t>
  </si>
  <si>
    <t>Abs.non autorisée</t>
  </si>
  <si>
    <t>ABSENCE À MOTIVER</t>
  </si>
  <si>
    <t>Absence autorisée NR</t>
  </si>
  <si>
    <t>Resp. par.sans solde</t>
  </si>
  <si>
    <t>RET.PRÉV. 14 JOURS</t>
  </si>
  <si>
    <t>Congé fami-trav-etu</t>
  </si>
  <si>
    <t>congé partiel SS</t>
  </si>
  <si>
    <t>RETRAITE PROGRESSIVE</t>
  </si>
  <si>
    <t>Congé Hor.Tr.Réduit</t>
  </si>
  <si>
    <t>CF SS  COTsans anc,</t>
  </si>
  <si>
    <t>Congés SS cotisables</t>
  </si>
  <si>
    <t>CONGÉ COMPASSION SS</t>
  </si>
  <si>
    <t>CSST sans solde</t>
  </si>
  <si>
    <t>Affectation externe</t>
  </si>
  <si>
    <t>Congé Ivac</t>
  </si>
  <si>
    <t>Ass. sal. non payé</t>
  </si>
  <si>
    <t>Congé enseignement</t>
  </si>
  <si>
    <t>Maternité S.S.</t>
  </si>
  <si>
    <t>ab fonction civique</t>
  </si>
  <si>
    <t>ABS AUTORISÉE NP</t>
  </si>
  <si>
    <t>FONCTION SYNDICALE</t>
  </si>
  <si>
    <t>Congé études</t>
  </si>
  <si>
    <t>maladie 3e année</t>
  </si>
  <si>
    <t>Congé parental</t>
  </si>
  <si>
    <t>Congé sabbatique</t>
  </si>
  <si>
    <t>Suspension non payée</t>
  </si>
  <si>
    <t>Ret.prév. 15 jours +</t>
  </si>
  <si>
    <t>PARENTAL PARTIEL</t>
  </si>
  <si>
    <t>Congé SAAQ</t>
  </si>
  <si>
    <t>AS non payé &lt;3moisTP</t>
  </si>
  <si>
    <t>PANDÉMIE NON PAYÉE</t>
  </si>
  <si>
    <t>Maladie non payee</t>
  </si>
  <si>
    <t>Carence pour TP</t>
  </si>
  <si>
    <t>CSST 14 JOURS</t>
  </si>
  <si>
    <t>ret.prév.14 jours</t>
  </si>
  <si>
    <t>Rappel tx et demi</t>
  </si>
  <si>
    <t>Rappel tx double</t>
  </si>
  <si>
    <t>rappel  Noel X2</t>
  </si>
  <si>
    <t>Rappel .50 =  1h TS</t>
  </si>
  <si>
    <t>Rappel tx simple</t>
  </si>
  <si>
    <t>Échange congé dispo</t>
  </si>
  <si>
    <t>PANDEMIE ACC 1½</t>
  </si>
  <si>
    <t>PANDEMIE ACC SIMPLE</t>
  </si>
  <si>
    <t>Ass.temp. en surplus</t>
  </si>
  <si>
    <t>DÉCÈS NON PAYÉ</t>
  </si>
  <si>
    <t>Echange travail</t>
  </si>
  <si>
    <t>Personne Libérée</t>
  </si>
  <si>
    <t>REG 12h</t>
  </si>
  <si>
    <t>Rotation Jour Rég.</t>
  </si>
  <si>
    <t>Rotation Soir Rég.</t>
  </si>
  <si>
    <t>Rotation Nuit Rég.</t>
  </si>
  <si>
    <t>Congé férié chômé</t>
  </si>
  <si>
    <t xml:space="preserve"> </t>
  </si>
  <si>
    <t>Date:</t>
  </si>
  <si>
    <t>TA4CO</t>
  </si>
  <si>
    <t>CADRE temps accum. à taux ½ associé au coronavirus</t>
  </si>
  <si>
    <t>COV14</t>
  </si>
  <si>
    <t>14 premiers jours associés au coronavirus</t>
  </si>
  <si>
    <t>COSST</t>
  </si>
  <si>
    <t>Accident de travail CNESST associé au coronavirus</t>
  </si>
  <si>
    <t>COVIN</t>
  </si>
  <si>
    <t xml:space="preserve">Absence ass.-salaire non rémunérée associée au coronavirus </t>
  </si>
  <si>
    <t>COVIT</t>
  </si>
  <si>
    <t>Télétravail associé au coronavirus</t>
  </si>
  <si>
    <t>Codes horaires</t>
  </si>
  <si>
    <t>Codes de primes</t>
  </si>
  <si>
    <t>52102</t>
  </si>
  <si>
    <t>Allocation DASP medecin spéc.</t>
  </si>
  <si>
    <t>55702</t>
  </si>
  <si>
    <t>Projet envergure</t>
  </si>
  <si>
    <t>56502</t>
  </si>
  <si>
    <t>Forfaitaire sage-femme</t>
  </si>
  <si>
    <t>56702</t>
  </si>
  <si>
    <t>Directeur santé publique Montérégie</t>
  </si>
  <si>
    <t>al d(a)sp</t>
  </si>
  <si>
    <t>Allocation établissement DSP-DASP (2%)</t>
  </si>
  <si>
    <t>Al dsp ms</t>
  </si>
  <si>
    <t>Allocation DSP medecin spéc.</t>
  </si>
  <si>
    <t>Al dspu ms</t>
  </si>
  <si>
    <t>Allocation DSPU medecin spéc.</t>
  </si>
  <si>
    <t>AL EXC MD</t>
  </si>
  <si>
    <t>Allocation CAD-MED exclusif</t>
  </si>
  <si>
    <t>ANC</t>
  </si>
  <si>
    <t>Prime d'ancienneté</t>
  </si>
  <si>
    <t>APP.RÉUS</t>
  </si>
  <si>
    <t>Prime cours d'approche réussi</t>
  </si>
  <si>
    <t>Att biochi</t>
  </si>
  <si>
    <t>Attraction des biochimistes</t>
  </si>
  <si>
    <t>ATT O.SP</t>
  </si>
  <si>
    <t>Prime d'attraction/rétention pour ouvriers spécialisés</t>
  </si>
  <si>
    <t>ATT PHA</t>
  </si>
  <si>
    <t>Prime d'attraction et rétention des pharmaciens</t>
  </si>
  <si>
    <t>ATT TGB</t>
  </si>
  <si>
    <t>Prime temporaire attribution / rétention (TGB)</t>
  </si>
  <si>
    <t>ATT THT</t>
  </si>
  <si>
    <t>Prime temporaire attribution / rétention (THT)</t>
  </si>
  <si>
    <t>ATTCHSLD</t>
  </si>
  <si>
    <t>Prime d'attraction CHSLD</t>
  </si>
  <si>
    <t>CHEF.EQ</t>
  </si>
  <si>
    <t>Prime de chef d'équipe</t>
  </si>
  <si>
    <t>CHEV</t>
  </si>
  <si>
    <t>Prime de chevauchement de quart de travail</t>
  </si>
  <si>
    <t>COORDI</t>
  </si>
  <si>
    <t>Prime de coordination professionnelle</t>
  </si>
  <si>
    <t>ELRESUMF</t>
  </si>
  <si>
    <t>Prime d'éloignement pour résidents UMF</t>
  </si>
  <si>
    <t>ENC.RÉSI</t>
  </si>
  <si>
    <t>Prime d'encadrement des résidents en pharmacie</t>
  </si>
  <si>
    <t>FOR10%</t>
  </si>
  <si>
    <t>Allocation forfaitaire PDG-PDGA-DGA 10%</t>
  </si>
  <si>
    <t>FOR20%</t>
  </si>
  <si>
    <t>Allocation forfaitaire PDG-PDGA-DGA 20%</t>
  </si>
  <si>
    <t>FORF</t>
  </si>
  <si>
    <t>Forfaitaire (hors échelle)</t>
  </si>
  <si>
    <t>FORFAI</t>
  </si>
  <si>
    <t>Forfaitaire pour loi 142</t>
  </si>
  <si>
    <t>FOTRAV</t>
  </si>
  <si>
    <t>Montant forfaitaire dispositions transitoires avocats</t>
  </si>
  <si>
    <t>GAR ENC</t>
  </si>
  <si>
    <t>Prime de garde, encadrement et évaluation</t>
  </si>
  <si>
    <t>IC</t>
  </si>
  <si>
    <t>Indice compensatoire</t>
  </si>
  <si>
    <t>INI FOR</t>
  </si>
  <si>
    <t>Prime d'initiation/formation TE 2471,2473,2491</t>
  </si>
  <si>
    <t>INT CHEF</t>
  </si>
  <si>
    <t>Prime d'intérim chef de service, secteur, tech.</t>
  </si>
  <si>
    <t>Integra qc</t>
  </si>
  <si>
    <t>Prime d'intégration au marché québecois</t>
  </si>
  <si>
    <t>MOB</t>
  </si>
  <si>
    <t>Prime de mobilité</t>
  </si>
  <si>
    <t>ORI FOR</t>
  </si>
  <si>
    <t>Prime d'orientation et formation inhalo.TE 2244</t>
  </si>
  <si>
    <t>P DIP DA</t>
  </si>
  <si>
    <t>Prime de disponibilité Directeur-adjoint</t>
  </si>
  <si>
    <t>P DIS D</t>
  </si>
  <si>
    <t>Prime de disponibilité Directeur</t>
  </si>
  <si>
    <t>PACE</t>
  </si>
  <si>
    <t>Prime assistant-chef d'équipe</t>
  </si>
  <si>
    <t>PCAB</t>
  </si>
  <si>
    <t>Prime cours d'approche bénéficiaires</t>
  </si>
  <si>
    <t>PCAE</t>
  </si>
  <si>
    <t>Prime cours d'approche échec</t>
  </si>
  <si>
    <t>PCE.H</t>
  </si>
  <si>
    <t>PEH</t>
  </si>
  <si>
    <t>Prime encadrement pharmacien</t>
  </si>
  <si>
    <t>PEP</t>
  </si>
  <si>
    <t>Prime en psychiatrie</t>
  </si>
  <si>
    <t>PEP.S</t>
  </si>
  <si>
    <t>PFS</t>
  </si>
  <si>
    <t>Prime de fin de semaine</t>
  </si>
  <si>
    <t>PHA64</t>
  </si>
  <si>
    <t>Prime d'incitative pharmaciens + de 64 hrs travaillées</t>
  </si>
  <si>
    <t>PHA80</t>
  </si>
  <si>
    <t>Prime incitative pharmaciens 80 hrs</t>
  </si>
  <si>
    <t>PHB</t>
  </si>
  <si>
    <t>Prime d'heures brisées</t>
  </si>
  <si>
    <t>PIU COOR</t>
  </si>
  <si>
    <t>Prime I.U. Coordonnateur SNFF</t>
  </si>
  <si>
    <t>PLS</t>
  </si>
  <si>
    <t>Prime pour tri de linge souillé</t>
  </si>
  <si>
    <t>PLS2</t>
  </si>
  <si>
    <t>PN</t>
  </si>
  <si>
    <t>Prime de nuit en pourcentage 0-5 majorable</t>
  </si>
  <si>
    <t>PN0.RP</t>
  </si>
  <si>
    <t>PN10</t>
  </si>
  <si>
    <t>Prime de nuit en pourcentage 10+ (&lt;16 disp.)</t>
  </si>
  <si>
    <t>PN10M</t>
  </si>
  <si>
    <t>Prime de nuit (10 ans et plus) &gt;=16 jours disp.</t>
  </si>
  <si>
    <t>PN5</t>
  </si>
  <si>
    <t>Prime de nuit en pourcentage 5-10 (&lt;16 disp.)</t>
  </si>
  <si>
    <t>PN5M</t>
  </si>
  <si>
    <t>Prime de nuit (5 à 10 ans) &gt;= 16 jours disp.</t>
  </si>
  <si>
    <t>PNM</t>
  </si>
  <si>
    <t>Prime de nuit (0 à 5 ans) &gt;=16 jours disp.</t>
  </si>
  <si>
    <t>PN-NM</t>
  </si>
  <si>
    <t>Prime de nuit non majorable</t>
  </si>
  <si>
    <t>PNNM10+</t>
  </si>
  <si>
    <t>Prime de nuit non-majorable (10 ans et +)</t>
  </si>
  <si>
    <t>PNNM5-10</t>
  </si>
  <si>
    <t>Prime de nuit non-majorable (5 à 10 ans)</t>
  </si>
  <si>
    <t>POST SCO</t>
  </si>
  <si>
    <t>Formation post-scolaire</t>
  </si>
  <si>
    <t>PRP35</t>
  </si>
  <si>
    <t>Prime de rétention psychologue (70 hrs) 9.5%</t>
  </si>
  <si>
    <t>PRP38</t>
  </si>
  <si>
    <t>Prime de rétention psychologue (+ de 56 hrs) 6.6%</t>
  </si>
  <si>
    <t>PRSE</t>
  </si>
  <si>
    <t>Prime responsable secteur secrétariat</t>
  </si>
  <si>
    <t>PS</t>
  </si>
  <si>
    <t>Prime de soir (&lt;16 disp.)</t>
  </si>
  <si>
    <t>PS.RP</t>
  </si>
  <si>
    <t>PSCBO</t>
  </si>
  <si>
    <t>Prime de soins critiques &lt;16 Bloc.op.obst.hémo.</t>
  </si>
  <si>
    <t>PSCBO3</t>
  </si>
  <si>
    <t>Prime de soins critiques &gt;= 16 Bloc.op.obst.hémo.</t>
  </si>
  <si>
    <t>PSCMBO</t>
  </si>
  <si>
    <t>PSI</t>
  </si>
  <si>
    <t>Prime pour soins intensifs</t>
  </si>
  <si>
    <t>PSI317-310</t>
  </si>
  <si>
    <t>PSM</t>
  </si>
  <si>
    <t>Prime de soir &gt;= 16 jours disp.</t>
  </si>
  <si>
    <t>PS-NM</t>
  </si>
  <si>
    <t>Prime de soir non majorable</t>
  </si>
  <si>
    <t>RÉFRIG</t>
  </si>
  <si>
    <t>Suppl. certificat en réfrigération</t>
  </si>
  <si>
    <t>Repos  moins  de  16  hres</t>
  </si>
  <si>
    <t>RET.AVOC</t>
  </si>
  <si>
    <t>Prime de rétention pour avocats</t>
  </si>
  <si>
    <t>RET.PHY</t>
  </si>
  <si>
    <t>Prime de rétention des physiciens médicaux</t>
  </si>
  <si>
    <t>RJNJM05</t>
  </si>
  <si>
    <t>Prime de quart rotation JN de jour (0-5) &gt;=16 disp.</t>
  </si>
  <si>
    <t>RJNJM10+</t>
  </si>
  <si>
    <t>Prime de quart rotation JN de jour (10+) &gt;=16 disp.</t>
  </si>
  <si>
    <t>RJNJM510</t>
  </si>
  <si>
    <t>Prime de quart rotation JN de jour (5-10) &gt;=16 disp.</t>
  </si>
  <si>
    <t>RJNJR05</t>
  </si>
  <si>
    <t>Prime de quart rotation JN de jour (0-5) &lt;16 disp.</t>
  </si>
  <si>
    <t>RJNJR10+</t>
  </si>
  <si>
    <t>Prime de quart rotation JN de jour (10+) &lt;16 disp.</t>
  </si>
  <si>
    <t>RJNJR510</t>
  </si>
  <si>
    <t>Prime de quart rotation JN de jour (5-10) &lt;16 disp.</t>
  </si>
  <si>
    <t>RJNNM05</t>
  </si>
  <si>
    <t>Prime de quart rotation JN de nuit (0-5) &gt;=16 disp.</t>
  </si>
  <si>
    <t>RJNNM10+</t>
  </si>
  <si>
    <t>Prime de quart rotation JN de nuit (10+) &gt;=16 disp.</t>
  </si>
  <si>
    <t>RJNNM510</t>
  </si>
  <si>
    <t>Prime de quart rotation JN de nuit (5-10) &gt;=16 disp.</t>
  </si>
  <si>
    <t>RJNNR05</t>
  </si>
  <si>
    <t>Prime de quart rotation JN de nuit (0-5) &lt;16 disp.</t>
  </si>
  <si>
    <t>RJNNR10+</t>
  </si>
  <si>
    <t>Prime de quart rotation JN de nuit (10+) &lt;16 disp.</t>
  </si>
  <si>
    <t>RJNNR510</t>
  </si>
  <si>
    <t>Prime de quart rotation JN de nuit (5-10) &lt;16 disp.</t>
  </si>
  <si>
    <t>RJSJM</t>
  </si>
  <si>
    <t>Prime de quart rotation JS de jour &gt;= 16 disp.</t>
  </si>
  <si>
    <t>RJSJR</t>
  </si>
  <si>
    <t>Prime de quart rotation JS de jour &lt;16 jours disp.</t>
  </si>
  <si>
    <t>RJSNJM05</t>
  </si>
  <si>
    <t>Prime de quart rotation JSN de jour (0-5) &gt;=16 disp.</t>
  </si>
  <si>
    <t>RJSNJM10+</t>
  </si>
  <si>
    <t>Prime de quart rotation JSN de jour (10+) &gt;=16 disp.</t>
  </si>
  <si>
    <t>RJSNJM510</t>
  </si>
  <si>
    <t>Prime de quart rotation JSN de jour (5-10) &gt;=16 disp.</t>
  </si>
  <si>
    <t>RJSNJR05</t>
  </si>
  <si>
    <t>Prime de quart rotation JSN de jour (0-5) &lt;16 disp.</t>
  </si>
  <si>
    <t>RJSNJR10+</t>
  </si>
  <si>
    <t>Prime de quart rotation JSN de jour (10+) &lt;16 disp.</t>
  </si>
  <si>
    <t>RJSNJR510</t>
  </si>
  <si>
    <t>Prime de quart rotation JSN de jour (5-10) &lt;16 disp.</t>
  </si>
  <si>
    <t>RJSNNM05</t>
  </si>
  <si>
    <t>Prime de quart rotation JSN de nuit (0-5) &gt;=16 disp.</t>
  </si>
  <si>
    <t>RJSNNM10+</t>
  </si>
  <si>
    <t>Prime de quart rotation JSN de nuit (10+) &gt;=16 disp.</t>
  </si>
  <si>
    <t>RJSNNM510</t>
  </si>
  <si>
    <t>Prime de quart rotation JSN de nuit (5-10) &gt;=16 disp.</t>
  </si>
  <si>
    <t>RJSNNR05</t>
  </si>
  <si>
    <t>Prime de quart rotation JSN de nuit (0-5) &lt;16 disp.</t>
  </si>
  <si>
    <t>RJSNNR10+</t>
  </si>
  <si>
    <t>Prime de quart rotation JSN de nuit (10+) &lt;16 disp.</t>
  </si>
  <si>
    <t>RJSNNR510</t>
  </si>
  <si>
    <t>Prime de quart rotation JSN de nuit (5-10) &lt;16 disp.</t>
  </si>
  <si>
    <t>RJSNSM</t>
  </si>
  <si>
    <t>Prime de quart rotation JSN de soir &gt;=16 disp.</t>
  </si>
  <si>
    <t>RJSNSR</t>
  </si>
  <si>
    <t>Prime de quart rotation JSN de soir &lt;16 disp.</t>
  </si>
  <si>
    <t>RJSSM</t>
  </si>
  <si>
    <t>Prime de quart rotation JS de soir &gt;=16 jours disp.</t>
  </si>
  <si>
    <t>RJSSR</t>
  </si>
  <si>
    <t>Prime de quart rotation JS de soir &lt;16 disp.</t>
  </si>
  <si>
    <t>SAGE-F</t>
  </si>
  <si>
    <t>Responsable sage-femme.</t>
  </si>
  <si>
    <t>SAIC</t>
  </si>
  <si>
    <t>SC</t>
  </si>
  <si>
    <t>Prime de soins critiques &lt;16 jours disp.</t>
  </si>
  <si>
    <t>SC COORD</t>
  </si>
  <si>
    <t>Prime SC Coord. SNFF</t>
  </si>
  <si>
    <t>SC. PROF</t>
  </si>
  <si>
    <t>SC317</t>
  </si>
  <si>
    <t>SCM</t>
  </si>
  <si>
    <t>Prime de soins critiques &gt;=16 jours disp.</t>
  </si>
  <si>
    <t>SP.AUT</t>
  </si>
  <si>
    <t>Spéciale - autres</t>
  </si>
  <si>
    <t>SP.RESP</t>
  </si>
  <si>
    <t>Spéciale - responsabilité</t>
  </si>
  <si>
    <t>TERA</t>
  </si>
  <si>
    <t>Prime temporaire pour technologues en radiologie</t>
  </si>
  <si>
    <t>TSR</t>
  </si>
  <si>
    <t>Suppl. Technologue spéc. en radiologie</t>
  </si>
  <si>
    <t>Primes
Description</t>
  </si>
  <si>
    <t>Matricule:</t>
  </si>
  <si>
    <t>Cumul de postes</t>
  </si>
  <si>
    <t>$3000 valoris.(inf.)</t>
  </si>
  <si>
    <t>Responsabilite 8%</t>
  </si>
  <si>
    <t>$8000 valor.(35 ans)</t>
  </si>
  <si>
    <t>Prime 7.5%</t>
  </si>
  <si>
    <t>Prime -retraite</t>
  </si>
  <si>
    <t>Interim-chef serv.</t>
  </si>
  <si>
    <t>Coord. clinique</t>
  </si>
  <si>
    <t>Comp.horaire 4 j</t>
  </si>
  <si>
    <t>Post-scolaire bs</t>
  </si>
  <si>
    <t>Remun. additionnelle</t>
  </si>
  <si>
    <t>Cumul poste cadre 9%</t>
  </si>
  <si>
    <t>Cumul poste cadre 6%</t>
  </si>
  <si>
    <t>Cumul poste cadre 5%</t>
  </si>
  <si>
    <t>Cumul poste cadre10%</t>
  </si>
  <si>
    <t>Cumul poste cadre15%</t>
  </si>
  <si>
    <t>Cumul cadre 7,5%</t>
  </si>
  <si>
    <t>Forfaitaire</t>
  </si>
  <si>
    <t>Stage technic. apts</t>
  </si>
  <si>
    <t>Stage bachelier apts</t>
  </si>
  <si>
    <t>Pr compensatoire 6 %</t>
  </si>
  <si>
    <t>Speciale respons.</t>
  </si>
  <si>
    <t>Repas en presence</t>
  </si>
  <si>
    <t>Prog. linguistique</t>
  </si>
  <si>
    <t>Prime  responsab. 5%</t>
  </si>
  <si>
    <t>Prime responsab. 10%</t>
  </si>
  <si>
    <t>Pr. stagiaire</t>
  </si>
  <si>
    <t>Int.chef serv.(2257)</t>
  </si>
  <si>
    <t>Chef d'equipe</t>
  </si>
  <si>
    <t>Ass. chef d'equipe</t>
  </si>
  <si>
    <t>Pr. resp secretariat</t>
  </si>
  <si>
    <t>Cert.refriger.</t>
  </si>
  <si>
    <t>Coordination prof.</t>
  </si>
  <si>
    <t>Majoree nuit 0-5 ans</t>
  </si>
  <si>
    <t>Majoree nuit 5-10ans</t>
  </si>
  <si>
    <t>Majoree nuit 10ans+</t>
  </si>
  <si>
    <t>Prime fs soir, nuit</t>
  </si>
  <si>
    <t>$75 fds consecutives</t>
  </si>
  <si>
    <t>Majoree soir</t>
  </si>
  <si>
    <t>Prime de nuit 0-5ans</t>
  </si>
  <si>
    <t>Nuit 5-10 ans</t>
  </si>
  <si>
    <t>Nuit 10 ans et plus</t>
  </si>
  <si>
    <t>Heures brisees</t>
  </si>
  <si>
    <t>Soin intensif</t>
  </si>
  <si>
    <t>Disponibilite</t>
  </si>
  <si>
    <t>Psychiatrie</t>
  </si>
  <si>
    <t>Orient.formation inf</t>
  </si>
  <si>
    <t>Linge souille</t>
  </si>
  <si>
    <t>Linge souille tp</t>
  </si>
  <si>
    <t>Adj.chef dept pharma</t>
  </si>
  <si>
    <t>Formation p-scol.15c</t>
  </si>
  <si>
    <t>Formation p-scol.30c</t>
  </si>
  <si>
    <t>Formation p-scol.60c</t>
  </si>
  <si>
    <t>Orient.form. inhalo</t>
  </si>
  <si>
    <t>Mobilite</t>
  </si>
  <si>
    <t>Attraction ret.tgbm</t>
  </si>
  <si>
    <t>Attraction ret.tht</t>
  </si>
  <si>
    <t>Att/ret.psycho.56hre</t>
  </si>
  <si>
    <t>Att/ret.psycho.70hrs</t>
  </si>
  <si>
    <t>Attraction biochimis</t>
  </si>
  <si>
    <t>Att. ret ouvrier spe</t>
  </si>
  <si>
    <t>Rotation js maj jour</t>
  </si>
  <si>
    <t>Rotation js maj soir</t>
  </si>
  <si>
    <t>Rot.jn maj jour 0-5</t>
  </si>
  <si>
    <t>Rot.jn maj nuit 0-5</t>
  </si>
  <si>
    <t>Rot.jn maj jour 5-10</t>
  </si>
  <si>
    <t>Rot.jn maj nuit 5-10</t>
  </si>
  <si>
    <t>Rot.jn maj jour 10 +</t>
  </si>
  <si>
    <t>Rot.jn maj nuit 10 +</t>
  </si>
  <si>
    <t>Rotation js jour</t>
  </si>
  <si>
    <t>Rotation js soir</t>
  </si>
  <si>
    <t>Rot.jn jour 0-5 ans</t>
  </si>
  <si>
    <t>Rot.jn nuit 0-5 ans</t>
  </si>
  <si>
    <t>Rot.jn jour 5-10 ans</t>
  </si>
  <si>
    <t>Rot.jn nuit 5-10 ans</t>
  </si>
  <si>
    <t>Rot.jn jour 10 ans +</t>
  </si>
  <si>
    <t>Rot.jn nuit 10 ans +</t>
  </si>
  <si>
    <t>Rot.jsn maj jour0-5</t>
  </si>
  <si>
    <t>Rot.jsn maj jour5-10</t>
  </si>
  <si>
    <t>Rot.jsn maj jour 10+</t>
  </si>
  <si>
    <t>Rot.jsn maj soir</t>
  </si>
  <si>
    <t>Rot.jsn maj nuit 0-5</t>
  </si>
  <si>
    <t>Rot.jsn maj nuit5-10</t>
  </si>
  <si>
    <t>Rot.jsn maj nuit 10+</t>
  </si>
  <si>
    <t>Rot.jsn jour 0-5 ans</t>
  </si>
  <si>
    <t>Rot.jsn jour 5-10ans</t>
  </si>
  <si>
    <t>Rot.jsn jour 10 ans+</t>
  </si>
  <si>
    <t>Rot.jsn soir</t>
  </si>
  <si>
    <t>Rot.jsn nuit 0-5 ans</t>
  </si>
  <si>
    <t>Rot.jsn nuit 5-10ans</t>
  </si>
  <si>
    <t>Rot.jsn nuit 10 ans+</t>
  </si>
  <si>
    <t>Anciennete</t>
  </si>
  <si>
    <t>Indice comp. 12.6jrs</t>
  </si>
  <si>
    <t>Comp.h4jour(13.6jrs)</t>
  </si>
  <si>
    <t>Comp.h4jour(14.6jrs)</t>
  </si>
  <si>
    <t>Comp.h4jour(15.6jrs)</t>
  </si>
  <si>
    <t>Primes fusion</t>
  </si>
  <si>
    <t>Maj.s.critique cadre</t>
  </si>
  <si>
    <t>Majoree s.critiques</t>
  </si>
  <si>
    <t>Prime non-chev.quart</t>
  </si>
  <si>
    <t>Incit. 80h pharm.</t>
  </si>
  <si>
    <t>Incit. 64h pharm.</t>
  </si>
  <si>
    <t>Attr. pharm. ech. 1</t>
  </si>
  <si>
    <t>Attr. pharm. ech. 2</t>
  </si>
  <si>
    <t>Attr. pharm. ech. 3</t>
  </si>
  <si>
    <t>Attr. pharm. ech. 4</t>
  </si>
  <si>
    <t>Attr. pharm. ech. 5</t>
  </si>
  <si>
    <t>Attr. pharm. ech. 6</t>
  </si>
  <si>
    <t>Attr. pharm. ech. 7</t>
  </si>
  <si>
    <t>Attr. pharm. ech. 8</t>
  </si>
  <si>
    <t>Attr. pharm. ech. 9</t>
  </si>
  <si>
    <t>Ret avocat 1 an : 5%</t>
  </si>
  <si>
    <t>Ret avocat 2 ans</t>
  </si>
  <si>
    <t>Ret avocat 3 ans</t>
  </si>
  <si>
    <t>Forf.add.mesure tgc</t>
  </si>
  <si>
    <t>Soins critiques spec</t>
  </si>
  <si>
    <t>S.crit spec majoree</t>
  </si>
  <si>
    <t>Incitatif pharmacien</t>
  </si>
  <si>
    <t>Pharmacien-adj- chef</t>
  </si>
  <si>
    <t>Prime-ret.20%horscad</t>
  </si>
  <si>
    <t>All.gestion univ.dg</t>
  </si>
  <si>
    <t>All.gestion univ.dga</t>
  </si>
  <si>
    <t>Prime alloc.dispo.dg</t>
  </si>
  <si>
    <t>Prime allo.dispo.dga</t>
  </si>
  <si>
    <t>Dispo. directeurs</t>
  </si>
  <si>
    <t>Dispo. dir. adjoint</t>
  </si>
  <si>
    <t>Soins crit.coord.</t>
  </si>
  <si>
    <t>Mt.grief psycho.2018</t>
  </si>
  <si>
    <t>Prime de sortie</t>
  </si>
  <si>
    <t>Tec.eeg charg.ens.cl</t>
  </si>
  <si>
    <t>Prime chef d'equipe</t>
  </si>
  <si>
    <t>Ass chef equipe</t>
  </si>
  <si>
    <t>Cumul postes</t>
  </si>
  <si>
    <t>Interim cadre</t>
  </si>
  <si>
    <t>Heure brisee</t>
  </si>
  <si>
    <t>Operateur incinerat.</t>
  </si>
  <si>
    <t>Tri linge s. hebdo</t>
  </si>
  <si>
    <t>Tri linge s. heure</t>
  </si>
  <si>
    <t>Encadr. resid. pharm</t>
  </si>
  <si>
    <t>Soin critique coordo</t>
  </si>
  <si>
    <t>ELEC</t>
  </si>
  <si>
    <t>EVx1</t>
  </si>
  <si>
    <t>EVX2</t>
  </si>
  <si>
    <t>RETAR</t>
  </si>
  <si>
    <t>ESX1</t>
  </si>
  <si>
    <t>ECD</t>
  </si>
  <si>
    <t>ET</t>
  </si>
  <si>
    <t>EV</t>
  </si>
  <si>
    <t>ORI1½</t>
  </si>
  <si>
    <t>SUX1</t>
  </si>
  <si>
    <t>ESX1½</t>
  </si>
  <si>
    <t>EV1½</t>
  </si>
  <si>
    <t>ESCX2</t>
  </si>
  <si>
    <t>CFSS</t>
  </si>
  <si>
    <t>FORMA</t>
  </si>
  <si>
    <t>FTEUR</t>
  </si>
  <si>
    <t>ORIX1</t>
  </si>
  <si>
    <t>REANT</t>
  </si>
  <si>
    <t>FORX1</t>
  </si>
  <si>
    <t>CARTP</t>
  </si>
  <si>
    <t>FTEX1</t>
  </si>
  <si>
    <t>FX1,5</t>
  </si>
  <si>
    <t>FT1.5</t>
  </si>
  <si>
    <t>SURX1</t>
  </si>
  <si>
    <t>SUR1½</t>
  </si>
  <si>
    <t>COMPA</t>
  </si>
  <si>
    <t>SURX2</t>
  </si>
  <si>
    <t>EC</t>
  </si>
  <si>
    <t>LIB</t>
  </si>
  <si>
    <t>TAC.5</t>
  </si>
  <si>
    <t>ADOP5</t>
  </si>
  <si>
    <t>MRESP</t>
  </si>
  <si>
    <t>AFCIV</t>
  </si>
  <si>
    <t>RPSS</t>
  </si>
  <si>
    <t>CFTE</t>
  </si>
  <si>
    <t>LS-SS</t>
  </si>
  <si>
    <t>RAX1M</t>
  </si>
  <si>
    <t>DECNP</t>
  </si>
  <si>
    <t>PAT5J</t>
  </si>
  <si>
    <t>R12H</t>
  </si>
  <si>
    <t>PANDT</t>
  </si>
  <si>
    <t>PANNP</t>
  </si>
  <si>
    <t>PANAP</t>
  </si>
  <si>
    <t>PAN1½</t>
  </si>
  <si>
    <t>TAP1½</t>
  </si>
  <si>
    <t>PANTS</t>
  </si>
  <si>
    <t>RETPR</t>
  </si>
  <si>
    <t>REGMA</t>
  </si>
  <si>
    <t>AM3AN</t>
  </si>
  <si>
    <t>TAPTS</t>
  </si>
  <si>
    <t>CPET</t>
  </si>
  <si>
    <t>PAMAL</t>
  </si>
  <si>
    <t>PANDEMIE MALADIE</t>
  </si>
  <si>
    <t>CSPEC</t>
  </si>
  <si>
    <t>CONGÉ SPECIAL PAYÉ</t>
  </si>
  <si>
    <t>PAREF</t>
  </si>
  <si>
    <t>PANDEMIE DROIT REFUS</t>
  </si>
  <si>
    <t>PAASS</t>
  </si>
  <si>
    <t>PANDEMIE ASS-SALAIRE</t>
  </si>
  <si>
    <t>PANAA</t>
  </si>
  <si>
    <t>PANDEMIE RESP.PARENT</t>
  </si>
  <si>
    <t>ATNT</t>
  </si>
  <si>
    <t>PATS5</t>
  </si>
  <si>
    <t>PANDEMIE cadre NP</t>
  </si>
  <si>
    <t>PAFOR</t>
  </si>
  <si>
    <t>PANDEMIE FORMATION</t>
  </si>
  <si>
    <t>AAM</t>
  </si>
  <si>
    <t>RPASS</t>
  </si>
  <si>
    <t>SSTRE</t>
  </si>
  <si>
    <t>AFECN</t>
  </si>
  <si>
    <t>CPSY</t>
  </si>
  <si>
    <t>1½MAJ</t>
  </si>
  <si>
    <t>ADOPT</t>
  </si>
  <si>
    <t>HTR</t>
  </si>
  <si>
    <t>SURV</t>
  </si>
  <si>
    <t>RNOEL</t>
  </si>
  <si>
    <t>DÉCÈS</t>
  </si>
  <si>
    <t>SUX1½</t>
  </si>
  <si>
    <t>ASSNP</t>
  </si>
  <si>
    <t>CGROS</t>
  </si>
  <si>
    <t>AANR</t>
  </si>
  <si>
    <t>SUX2</t>
  </si>
  <si>
    <t>CETUD</t>
  </si>
  <si>
    <t>INDEM</t>
  </si>
  <si>
    <t>TGC 1</t>
  </si>
  <si>
    <t>TGC 2</t>
  </si>
  <si>
    <t>TGC 3</t>
  </si>
  <si>
    <t>MARSS</t>
  </si>
  <si>
    <t>LIBP</t>
  </si>
  <si>
    <t>MARIA</t>
  </si>
  <si>
    <t>CCCC</t>
  </si>
  <si>
    <t>MATSS</t>
  </si>
  <si>
    <t>PATER</t>
  </si>
  <si>
    <t>RP5J</t>
  </si>
  <si>
    <t>SSTj1</t>
  </si>
  <si>
    <t>RP14A</t>
  </si>
  <si>
    <t>RRRR</t>
  </si>
  <si>
    <t>AFFEX</t>
  </si>
  <si>
    <t>MALNP</t>
  </si>
  <si>
    <t>SURC</t>
  </si>
  <si>
    <t>APPCO</t>
  </si>
  <si>
    <t>REG</t>
  </si>
  <si>
    <t>RAP1½</t>
  </si>
  <si>
    <t>RAPX2</t>
  </si>
  <si>
    <t>RAPX½</t>
  </si>
  <si>
    <t>RAPP</t>
  </si>
  <si>
    <t>CPSS</t>
  </si>
  <si>
    <t>F-</t>
  </si>
  <si>
    <t>SURPG</t>
  </si>
  <si>
    <t>CFHR</t>
  </si>
  <si>
    <t>SURP</t>
  </si>
  <si>
    <t>CGHC</t>
  </si>
  <si>
    <t>mala1</t>
  </si>
  <si>
    <t>MAL5P</t>
  </si>
  <si>
    <t>TAC1½</t>
  </si>
  <si>
    <t>ASS</t>
  </si>
  <si>
    <t>CSN</t>
  </si>
  <si>
    <t>ESC</t>
  </si>
  <si>
    <t>MATER</t>
  </si>
  <si>
    <t>ORIEN</t>
  </si>
  <si>
    <t>RP15J</t>
  </si>
  <si>
    <t>SSS</t>
  </si>
  <si>
    <t>TACX1</t>
  </si>
  <si>
    <t>CENS</t>
  </si>
  <si>
    <t>CPAR</t>
  </si>
  <si>
    <t>CS+30</t>
  </si>
  <si>
    <t>TACX2</t>
  </si>
  <si>
    <t>MALAD</t>
  </si>
  <si>
    <t>CSS</t>
  </si>
  <si>
    <t>RJREG</t>
  </si>
  <si>
    <t>RSREG</t>
  </si>
  <si>
    <t>RNREG</t>
  </si>
  <si>
    <t>ASNRR</t>
  </si>
  <si>
    <t>ATNTM</t>
  </si>
  <si>
    <t>CPARP</t>
  </si>
  <si>
    <t>SURGH</t>
  </si>
  <si>
    <t>SURPLUS GARANTIE HRS</t>
  </si>
  <si>
    <t>SURV. PARTICUL. TSX1</t>
  </si>
  <si>
    <t>AVA</t>
  </si>
  <si>
    <t>ACCX2</t>
  </si>
  <si>
    <t>NR</t>
  </si>
  <si>
    <t>ORX1½</t>
  </si>
  <si>
    <t>RAPX1</t>
  </si>
  <si>
    <t>MRAX2</t>
  </si>
  <si>
    <t>FOX1½</t>
  </si>
  <si>
    <t>LSRC1</t>
  </si>
  <si>
    <t>LSRC4</t>
  </si>
  <si>
    <t>LSRC2</t>
  </si>
  <si>
    <t>LSRC3</t>
  </si>
  <si>
    <t>CNTP</t>
  </si>
  <si>
    <t>CONGE NUIT TP SS</t>
  </si>
  <si>
    <t>REG ROTATION JOUR</t>
  </si>
  <si>
    <t>REG ROTATION SOIR</t>
  </si>
  <si>
    <t>REMP</t>
  </si>
  <si>
    <t>AFENC</t>
  </si>
  <si>
    <t>ASSRP</t>
  </si>
  <si>
    <t>ATRP</t>
  </si>
  <si>
    <t>REUX1</t>
  </si>
  <si>
    <t>REUNI</t>
  </si>
  <si>
    <t>ASSTM</t>
  </si>
  <si>
    <t>ATTM</t>
  </si>
  <si>
    <t>REU1½</t>
  </si>
  <si>
    <t>LIBPA</t>
  </si>
  <si>
    <t>LIBERATION PATRONALE</t>
  </si>
  <si>
    <t>*MOB</t>
  </si>
  <si>
    <t>CSSCT</t>
  </si>
  <si>
    <t>MAJX1</t>
  </si>
  <si>
    <t>MAREG</t>
  </si>
  <si>
    <t>MAJX2</t>
  </si>
  <si>
    <t>MAJ1½</t>
  </si>
  <si>
    <t>*RATT</t>
  </si>
  <si>
    <t>GASAV</t>
  </si>
  <si>
    <t>SAGAV</t>
  </si>
  <si>
    <t>GASOK</t>
  </si>
  <si>
    <t>SAGOK</t>
  </si>
  <si>
    <t>NRMO</t>
  </si>
  <si>
    <t>NON REQUIS MOBILITE</t>
  </si>
  <si>
    <t>NRX1</t>
  </si>
  <si>
    <t>SURP. NON REQ TSX1</t>
  </si>
  <si>
    <t>RAPBT</t>
  </si>
  <si>
    <t>HRRAP</t>
  </si>
  <si>
    <t>ATSS3</t>
  </si>
  <si>
    <t>TGC1</t>
  </si>
  <si>
    <t>TGC2</t>
  </si>
  <si>
    <t>TGC3</t>
  </si>
  <si>
    <t>COINV</t>
  </si>
  <si>
    <t>ASA</t>
  </si>
  <si>
    <t>TEL1½</t>
  </si>
  <si>
    <t>CSSLD</t>
  </si>
  <si>
    <t>SAAQR</t>
  </si>
  <si>
    <t>F</t>
  </si>
  <si>
    <t>ATVIS</t>
  </si>
  <si>
    <t>CII</t>
  </si>
  <si>
    <t>CONSEIL INFIRMIER</t>
  </si>
  <si>
    <t>CM</t>
  </si>
  <si>
    <t>EXTER</t>
  </si>
  <si>
    <t>STAGE</t>
  </si>
  <si>
    <t>JOURS DE STAGE PAYES</t>
  </si>
  <si>
    <t>MALSS</t>
  </si>
  <si>
    <t>ACGEN</t>
  </si>
  <si>
    <t>RHSSS</t>
  </si>
  <si>
    <t>EVFUS</t>
  </si>
  <si>
    <t>EV FUSIONNEE</t>
  </si>
  <si>
    <t>REG*</t>
  </si>
  <si>
    <t>CSSLB</t>
  </si>
  <si>
    <t>COVRV</t>
  </si>
  <si>
    <t>TELX1</t>
  </si>
  <si>
    <t>RG&lt;16</t>
  </si>
  <si>
    <t>TELX2</t>
  </si>
  <si>
    <t>RATT</t>
  </si>
  <si>
    <t>NRX1½</t>
  </si>
  <si>
    <t>OBR1½</t>
  </si>
  <si>
    <t>ACCOM</t>
  </si>
  <si>
    <t>ADOPTION</t>
  </si>
  <si>
    <t>ACC1½</t>
  </si>
  <si>
    <t>ORN1½</t>
  </si>
  <si>
    <t>ORIENTA NUIT TSX1½</t>
  </si>
  <si>
    <t>REGDS</t>
  </si>
  <si>
    <t>OBRX2</t>
  </si>
  <si>
    <t>CONCO</t>
  </si>
  <si>
    <t>FCSS</t>
  </si>
  <si>
    <t>OBRX1</t>
  </si>
  <si>
    <t>*SURP</t>
  </si>
  <si>
    <t>COVQU</t>
  </si>
  <si>
    <t>MRAX1</t>
  </si>
  <si>
    <t>MRA1½</t>
  </si>
  <si>
    <t>ORX1</t>
  </si>
  <si>
    <t>FSS1</t>
  </si>
  <si>
    <t>FSS2</t>
  </si>
  <si>
    <t>FSS3</t>
  </si>
  <si>
    <t>FSS4</t>
  </si>
  <si>
    <t>FSS5</t>
  </si>
  <si>
    <t>FSS6</t>
  </si>
  <si>
    <t>FSS7</t>
  </si>
  <si>
    <t>FSS8</t>
  </si>
  <si>
    <t>FSS9</t>
  </si>
  <si>
    <t>MAJ.5</t>
  </si>
  <si>
    <t>OBSER</t>
  </si>
  <si>
    <t>FSS10</t>
  </si>
  <si>
    <t>FSS11</t>
  </si>
  <si>
    <t>FSS12</t>
  </si>
  <si>
    <t>FSS13</t>
  </si>
  <si>
    <t>COVAV</t>
  </si>
  <si>
    <t>ADOPTION 5 JRS</t>
  </si>
  <si>
    <t>COVRP</t>
  </si>
  <si>
    <t>ACCLI</t>
  </si>
  <si>
    <t>ACCX1</t>
  </si>
  <si>
    <t>AARH</t>
  </si>
  <si>
    <t>HDISP</t>
  </si>
  <si>
    <t>INDEM. FIN D'EMPLOI</t>
  </si>
  <si>
    <t>COVRE</t>
  </si>
  <si>
    <t>COVID-19 HRES RÉGUL</t>
  </si>
  <si>
    <t>SUPPL.TAUX X1 COVID</t>
  </si>
  <si>
    <t>ORICO</t>
  </si>
  <si>
    <t>COVID-19 ORIENTATION</t>
  </si>
  <si>
    <t>ORCX1</t>
  </si>
  <si>
    <t>ORC1½</t>
  </si>
  <si>
    <t>SUPP.TSX1½COVI ORIEN</t>
  </si>
  <si>
    <t>ORINT</t>
  </si>
  <si>
    <t>DELRE</t>
  </si>
  <si>
    <t>DELESTAGE HRES REGU</t>
  </si>
  <si>
    <t>COVAA</t>
  </si>
  <si>
    <t>COV.ABS.AUT.RESP.PAR</t>
  </si>
  <si>
    <t>TACCC</t>
  </si>
  <si>
    <t>TS ACC.CADRE COVID</t>
  </si>
  <si>
    <t>TACCP</t>
  </si>
  <si>
    <t>TS SIMP.ACC.PROF.COV</t>
  </si>
  <si>
    <t>ORICP</t>
  </si>
  <si>
    <t>ORIPB</t>
  </si>
  <si>
    <t>ATJ1</t>
  </si>
  <si>
    <t>RP15P</t>
  </si>
  <si>
    <t>ATSS</t>
  </si>
  <si>
    <t>ORI</t>
  </si>
  <si>
    <t>ATTMN</t>
  </si>
  <si>
    <t>ABSEN</t>
  </si>
  <si>
    <t>AA</t>
  </si>
  <si>
    <t>RP14P</t>
  </si>
  <si>
    <t>ABSRH</t>
  </si>
  <si>
    <t>ELECTION</t>
  </si>
  <si>
    <t>MAL. INFEC NON-TRAV</t>
  </si>
  <si>
    <t>AT14P</t>
  </si>
  <si>
    <t>AT15P</t>
  </si>
  <si>
    <t>AGENC</t>
  </si>
  <si>
    <t>FORNT</t>
  </si>
  <si>
    <t>VGROS</t>
  </si>
  <si>
    <t>VISITE GROSSESSE</t>
  </si>
  <si>
    <t>TREPR</t>
  </si>
  <si>
    <t>TEMPS REPRIS</t>
  </si>
  <si>
    <t>MATNA</t>
  </si>
  <si>
    <t>MAT. N/A PRESTATION</t>
  </si>
  <si>
    <t>*STAB</t>
  </si>
  <si>
    <t>STABILITE CEPI CEPIA</t>
  </si>
  <si>
    <t>ORCX2</t>
  </si>
  <si>
    <t>TS X 2 ORI COVID</t>
  </si>
  <si>
    <t>VACAN</t>
  </si>
  <si>
    <t>VACANCES ANTICIPEES</t>
  </si>
  <si>
    <t>VAC</t>
  </si>
  <si>
    <t>VACANCES</t>
  </si>
  <si>
    <t>GREVE</t>
  </si>
  <si>
    <t>GREVE SANS SOLDE</t>
  </si>
  <si>
    <t>TRDIF</t>
  </si>
  <si>
    <t>CONGE TRAIT. DIFF.</t>
  </si>
  <si>
    <t>MATERNITE SANS SOLDE</t>
  </si>
  <si>
    <t>VACFR</t>
  </si>
  <si>
    <t>VAC FRACTIONNEES</t>
  </si>
  <si>
    <t>CONGE AFF. PERSO HC</t>
  </si>
  <si>
    <t>TX2NR</t>
  </si>
  <si>
    <t>SURP. NON REQ TSX2</t>
  </si>
  <si>
    <t>AH</t>
  </si>
  <si>
    <t>AJUSTEMENT D'HORAIRE</t>
  </si>
  <si>
    <t>TS1½C</t>
  </si>
  <si>
    <t>SUPPL.TSX1½ COVID-19</t>
  </si>
  <si>
    <t>TS.5C</t>
  </si>
  <si>
    <t>SUPP.X.5 PAUSE COVID</t>
  </si>
  <si>
    <t>TSX2C</t>
  </si>
  <si>
    <t>SUPPL.T.DOUBLE COVID</t>
  </si>
  <si>
    <t>TSX2D</t>
  </si>
  <si>
    <t>SUPPL.T.DOUBLE DÉLES</t>
  </si>
  <si>
    <t>ROTJ</t>
  </si>
  <si>
    <t>ROTATION JOUR</t>
  </si>
  <si>
    <t>ROTS</t>
  </si>
  <si>
    <t>ROTATION SOIR</t>
  </si>
  <si>
    <t>ROTN</t>
  </si>
  <si>
    <t>ROTATION NUIT</t>
  </si>
  <si>
    <t>TSX.5</t>
  </si>
  <si>
    <t>SUPP.DEMI-TAUX PAUSE</t>
  </si>
  <si>
    <t>TSX1</t>
  </si>
  <si>
    <t>SUPPL. TAUX SIMPLE</t>
  </si>
  <si>
    <t>TSOX1</t>
  </si>
  <si>
    <t>SUPPL. OBLIG. TSX1</t>
  </si>
  <si>
    <t>TSX1½</t>
  </si>
  <si>
    <t>SUPPL. TAUX ET DEMI</t>
  </si>
  <si>
    <t>TSO1½</t>
  </si>
  <si>
    <t>SUPPL. OBLIG. TSX1½</t>
  </si>
  <si>
    <t>TSX2</t>
  </si>
  <si>
    <t>SUPPL. TAUX DOUBLE</t>
  </si>
  <si>
    <t>TSOX2</t>
  </si>
  <si>
    <t>SUPPL. OBLIG. TSX2</t>
  </si>
  <si>
    <t>Vacances Fractionnée</t>
  </si>
  <si>
    <t>PANX2</t>
  </si>
  <si>
    <t>PANDEMIE TS DOUBLE</t>
  </si>
  <si>
    <t>TAPX2</t>
  </si>
  <si>
    <t>PANDEMIE ACC X2</t>
  </si>
  <si>
    <t>ESCM</t>
  </si>
  <si>
    <t>ESC. AVEC MONITEUR</t>
  </si>
  <si>
    <t>ESMX1</t>
  </si>
  <si>
    <t>ESC.MONITEUR TS X 1</t>
  </si>
  <si>
    <t>ESM1½</t>
  </si>
  <si>
    <t>ESC.MONITEUR TS 1½</t>
  </si>
  <si>
    <t>supp taux et demi</t>
  </si>
  <si>
    <t>TSX.½</t>
  </si>
  <si>
    <t>temps supp. 1/2 taux</t>
  </si>
  <si>
    <t>Supp. taux simple</t>
  </si>
  <si>
    <t>X1maj</t>
  </si>
  <si>
    <t>supp.taux simple maj</t>
  </si>
  <si>
    <t>Supp. t.double</t>
  </si>
  <si>
    <t>BCPFP</t>
  </si>
  <si>
    <t>CONGÉ BOURSE ÉTUDES</t>
  </si>
  <si>
    <t>INDRE</t>
  </si>
  <si>
    <t>cs ind.séc.empl.R</t>
  </si>
  <si>
    <t>INDDE</t>
  </si>
  <si>
    <t>INDEMNITÉ DÉPART</t>
  </si>
  <si>
    <t>VISST</t>
  </si>
  <si>
    <t>CSST traitement/phys</t>
  </si>
  <si>
    <t>INDNR</t>
  </si>
  <si>
    <t>CG ind.sécemplNR</t>
  </si>
  <si>
    <t>Mat.n/a prestations</t>
  </si>
  <si>
    <t>mala3</t>
  </si>
  <si>
    <t>mal anc preretraite</t>
  </si>
  <si>
    <t>vacances anticipées</t>
  </si>
  <si>
    <t>Rappel</t>
  </si>
  <si>
    <t>VACNP</t>
  </si>
  <si>
    <t>Vacances non payées</t>
  </si>
  <si>
    <t>Grève sans solde</t>
  </si>
  <si>
    <t>Traitement différé</t>
  </si>
  <si>
    <t>ADOSS</t>
  </si>
  <si>
    <t>CG adoption 10 sem.</t>
  </si>
  <si>
    <t>TS obligatoire 1½</t>
  </si>
  <si>
    <t>SUPP.OBLIGATOIRE X2</t>
  </si>
  <si>
    <t>V100%</t>
  </si>
  <si>
    <t>VAC TP.PAYEES À 100%</t>
  </si>
  <si>
    <t>PAN15</t>
  </si>
  <si>
    <t>PANDEMIE CNESST 15J</t>
  </si>
  <si>
    <t>PAN14</t>
  </si>
  <si>
    <t>PANDEMIE CNESST14jrs</t>
  </si>
  <si>
    <t>X2maj</t>
  </si>
  <si>
    <t>supp t double major</t>
  </si>
  <si>
    <t>TSO TAUX SIMPLE</t>
  </si>
  <si>
    <t>Inscrire seulement les dates pour lesquelles vous désirez apporter une modification, le code de la présence, de l'absence et/ou de la prime ainsi que les heures visées par la modification avec un bref commentaire s'il y a lieu.</t>
  </si>
  <si>
    <t>COVIE</t>
  </si>
  <si>
    <t>Personnel asymptomatique en isolement oblig. abs. payé</t>
  </si>
  <si>
    <t>DEPCO</t>
  </si>
  <si>
    <t>FIQ en attente de résultat suivant un test</t>
  </si>
  <si>
    <t>IMM70</t>
  </si>
  <si>
    <t>FIQ Retirée car immuno et 70+</t>
  </si>
  <si>
    <t>Correction Ajout Annulation</t>
  </si>
  <si>
    <t>Majorée Nuit 0-5 ans</t>
  </si>
  <si>
    <t>Majorée Nuit 5-10 ans</t>
  </si>
  <si>
    <t>Majorée Nuit 10 ans+</t>
  </si>
  <si>
    <t>Prime fin de semaine</t>
  </si>
  <si>
    <t>Prime de soir %</t>
  </si>
  <si>
    <t>Majorée soir</t>
  </si>
  <si>
    <t>Nuit 0-5 ans</t>
  </si>
  <si>
    <t>Nuit 5-10  ans</t>
  </si>
  <si>
    <t>S.Crit Spec Majorée</t>
  </si>
  <si>
    <t>Prime non-chev.Quart</t>
  </si>
  <si>
    <t>DEPRE</t>
  </si>
  <si>
    <t>TSNTC</t>
  </si>
  <si>
    <t>TSN1C</t>
  </si>
  <si>
    <t>TS2NC</t>
  </si>
  <si>
    <t>ANADE</t>
  </si>
  <si>
    <t>DEPLACEMENT REGU COV</t>
  </si>
  <si>
    <t>TSTX1½ NON-TR COVID</t>
  </si>
  <si>
    <t>TSX1 NON-TR COVID</t>
  </si>
  <si>
    <t>TSX2 NON-TR COVID</t>
  </si>
  <si>
    <t>Covid-19 Sect.Prio.</t>
  </si>
  <si>
    <t>ABS.NON AUTO.DÉPL.CO</t>
  </si>
  <si>
    <t>Base CHSLD-CH 100$</t>
  </si>
  <si>
    <t>SEM 2 CHSLD-CH 200$</t>
  </si>
  <si>
    <t>SEM 4 CHSLD-CH 400$</t>
  </si>
  <si>
    <t>Pandémie ½ taux</t>
  </si>
  <si>
    <t>PAN x ½</t>
  </si>
  <si>
    <t>DLSTB</t>
  </si>
  <si>
    <t>DLSTE</t>
  </si>
  <si>
    <t>DLSTI</t>
  </si>
  <si>
    <t>Employée délestable</t>
  </si>
  <si>
    <t>Employé délesté</t>
  </si>
  <si>
    <t>Employé délesté dans sa propre direction</t>
  </si>
  <si>
    <t>AFEPA</t>
  </si>
  <si>
    <t>Employé retiré pour pandémie réaffecté</t>
  </si>
  <si>
    <t>PAORI</t>
  </si>
  <si>
    <t>Pandémie orientation</t>
  </si>
  <si>
    <t>PORTS</t>
  </si>
  <si>
    <t>POR1½</t>
  </si>
  <si>
    <t>PORX2</t>
  </si>
  <si>
    <t>Pandémie orientation TS x1</t>
  </si>
  <si>
    <t>Pandémie orientation TS 1½</t>
  </si>
  <si>
    <t>Pandémie orientation TS X2</t>
  </si>
  <si>
    <t>DISPM</t>
  </si>
  <si>
    <t>DISPF</t>
  </si>
  <si>
    <t>Employé retiré pour pandémie disponible à la maison</t>
  </si>
  <si>
    <t>Employé disponible à la maison (secteur fermé)</t>
  </si>
  <si>
    <t>ACREG</t>
  </si>
  <si>
    <t>ACTS</t>
  </si>
  <si>
    <t>Régulier accompagnateur</t>
  </si>
  <si>
    <t>Accomp TS x 1½</t>
  </si>
  <si>
    <t>FOPCI</t>
  </si>
  <si>
    <t>FOPX1</t>
  </si>
  <si>
    <t>FOP1½</t>
  </si>
  <si>
    <t>FOPX2</t>
  </si>
  <si>
    <t>FORMA PCI PANDÉMIE</t>
  </si>
  <si>
    <t>FORM.PCI TS X 1</t>
  </si>
  <si>
    <t>FORM.PCI TS1½</t>
  </si>
  <si>
    <t>FORMATION PCI TS X 2</t>
  </si>
  <si>
    <t>SURPB</t>
  </si>
  <si>
    <t>SURPLUS PAB APPRENAN</t>
  </si>
  <si>
    <t>RAPP1</t>
  </si>
  <si>
    <t>RAPP½</t>
  </si>
  <si>
    <t>Rappel Pharmacien &lt;40</t>
  </si>
  <si>
    <t>Rappel Pharmacien &gt;40</t>
  </si>
  <si>
    <t>Isabelle, Moquin</t>
  </si>
  <si>
    <t>Richard, Isabelle</t>
  </si>
  <si>
    <t>Accomp. formation PAB</t>
  </si>
  <si>
    <t>VACCIN.COVID HORS QT</t>
  </si>
  <si>
    <t>TRTS</t>
  </si>
  <si>
    <t>TRANSPORT TS</t>
  </si>
  <si>
    <t>TSX1C</t>
  </si>
  <si>
    <t>TSX1D</t>
  </si>
  <si>
    <t>SUPPL. TAUX X1 COVID</t>
  </si>
  <si>
    <t>SUPPL. TAUX X1 DEL DP</t>
  </si>
  <si>
    <t>FORX2</t>
  </si>
  <si>
    <t>FORMATION TSX2</t>
  </si>
  <si>
    <t>RAC1½</t>
  </si>
  <si>
    <t>RAPPEL TSX1½ COVID</t>
  </si>
  <si>
    <t>RACX2</t>
  </si>
  <si>
    <t>RAPPEL TSX2 COVID</t>
  </si>
  <si>
    <t>TO1½C</t>
  </si>
  <si>
    <t>TSOX1½ COVID-19</t>
  </si>
  <si>
    <t>TSO1C</t>
  </si>
  <si>
    <t>TSO TAUX X1 COVID</t>
  </si>
  <si>
    <t>TSO2C</t>
  </si>
  <si>
    <t>TSO DOUBLE COVID</t>
  </si>
  <si>
    <t>RTÉLÉ</t>
  </si>
  <si>
    <t>Taux régulier en télétravail</t>
  </si>
  <si>
    <t>RTECO</t>
  </si>
  <si>
    <t>Temps régulier en télétravail pour des coûts COVID 19</t>
  </si>
  <si>
    <t>2021 - 10</t>
  </si>
  <si>
    <t>CISSSMC\FT\Avis de modification\À TRAITER\000012 TEST Daniel  AVIS2021-04-15 12 01 25</t>
  </si>
  <si>
    <t>2021-04-15 12 03 40</t>
  </si>
  <si>
    <t>Cathy, Hamel</t>
  </si>
  <si>
    <t>Marie-Rose, Vézina</t>
  </si>
  <si>
    <t>Mélanie, Thibeault</t>
  </si>
  <si>
    <t>Allaire</t>
  </si>
  <si>
    <t>Chantale</t>
  </si>
  <si>
    <t>Amara</t>
  </si>
  <si>
    <t>Monia</t>
  </si>
  <si>
    <t>Aube</t>
  </si>
  <si>
    <t>Jocelyne</t>
  </si>
  <si>
    <t>Banville</t>
  </si>
  <si>
    <t>Marie-Christine</t>
  </si>
  <si>
    <t>Beaumier</t>
  </si>
  <si>
    <t>Caroline</t>
  </si>
  <si>
    <t>Belhumeur</t>
  </si>
  <si>
    <t>Mahée</t>
  </si>
  <si>
    <t>BENJAMIN</t>
  </si>
  <si>
    <t>GISELE</t>
  </si>
  <si>
    <t>Bernard</t>
  </si>
  <si>
    <t>Andre</t>
  </si>
  <si>
    <t xml:space="preserve">Bernier </t>
  </si>
  <si>
    <t>Sara</t>
  </si>
  <si>
    <t>Bernier-Demers</t>
  </si>
  <si>
    <t>Prescydia</t>
  </si>
  <si>
    <t>Bilodeau</t>
  </si>
  <si>
    <t>Nadine</t>
  </si>
  <si>
    <t>Bissonnette</t>
  </si>
  <si>
    <t>Claire</t>
  </si>
  <si>
    <t>Black</t>
  </si>
  <si>
    <t>Alexandra</t>
  </si>
  <si>
    <t>Bontos</t>
  </si>
  <si>
    <t>Annika</t>
  </si>
  <si>
    <t xml:space="preserve">Bour </t>
  </si>
  <si>
    <t>Rotha</t>
  </si>
  <si>
    <t>Bourdeau</t>
  </si>
  <si>
    <t>Rejeanne</t>
  </si>
  <si>
    <t>Branco</t>
  </si>
  <si>
    <t>Sarah</t>
  </si>
  <si>
    <t>Bureau</t>
  </si>
  <si>
    <t>Annie</t>
  </si>
  <si>
    <t>Carrière</t>
  </si>
  <si>
    <t>Linda</t>
  </si>
  <si>
    <t>Charette</t>
  </si>
  <si>
    <t>Helene</t>
  </si>
  <si>
    <t>Corriveau</t>
  </si>
  <si>
    <t>Simon</t>
  </si>
  <si>
    <t>Côté</t>
  </si>
  <si>
    <t>Sophie</t>
  </si>
  <si>
    <t>Cousineau</t>
  </si>
  <si>
    <t>Véronique</t>
  </si>
  <si>
    <t>Croft</t>
  </si>
  <si>
    <t>Nancy</t>
  </si>
  <si>
    <t>Dégarie</t>
  </si>
  <si>
    <t>Josée</t>
  </si>
  <si>
    <t>Delage</t>
  </si>
  <si>
    <t>Amélie</t>
  </si>
  <si>
    <t>Deland</t>
  </si>
  <si>
    <t>Mégan</t>
  </si>
  <si>
    <t>DERY</t>
  </si>
  <si>
    <t>LOUISE</t>
  </si>
  <si>
    <t>Déry</t>
  </si>
  <si>
    <t>Ginette</t>
  </si>
  <si>
    <t>Desmarais</t>
  </si>
  <si>
    <t>Julie</t>
  </si>
  <si>
    <t>Desrosiers</t>
  </si>
  <si>
    <t>Christine</t>
  </si>
  <si>
    <t>Diallo</t>
  </si>
  <si>
    <t>Tania</t>
  </si>
  <si>
    <t>Dube</t>
  </si>
  <si>
    <t>Mireille</t>
  </si>
  <si>
    <t>Dugas</t>
  </si>
  <si>
    <t>Rose-Anne</t>
  </si>
  <si>
    <t>Faille</t>
  </si>
  <si>
    <t>Anne-Marie</t>
  </si>
  <si>
    <t>Fréchette</t>
  </si>
  <si>
    <t>Jade</t>
  </si>
  <si>
    <t>Gagne</t>
  </si>
  <si>
    <t>Manon</t>
  </si>
  <si>
    <t>GAGNON</t>
  </si>
  <si>
    <t>MARIE-PIER</t>
  </si>
  <si>
    <t>Gauthier</t>
  </si>
  <si>
    <t>Gingras</t>
  </si>
  <si>
    <t>Catherine</t>
  </si>
  <si>
    <t>Daniel</t>
  </si>
  <si>
    <t>Gordon</t>
  </si>
  <si>
    <t>Kim</t>
  </si>
  <si>
    <t>Guignard</t>
  </si>
  <si>
    <t>Stéphanie</t>
  </si>
  <si>
    <t>Guillemette</t>
  </si>
  <si>
    <t>Hamel</t>
  </si>
  <si>
    <t>Cathy</t>
  </si>
  <si>
    <t>Haskell</t>
  </si>
  <si>
    <t>Vincent</t>
  </si>
  <si>
    <t>Helie</t>
  </si>
  <si>
    <t>Marie-Josee</t>
  </si>
  <si>
    <t>Isabelle</t>
  </si>
  <si>
    <t>Richard</t>
  </si>
  <si>
    <t>Labrecque</t>
  </si>
  <si>
    <t>Karine</t>
  </si>
  <si>
    <t>Lacroix</t>
  </si>
  <si>
    <t>Jacinthe</t>
  </si>
  <si>
    <t>Lapointe</t>
  </si>
  <si>
    <t>Éric</t>
  </si>
  <si>
    <t>Laurence</t>
  </si>
  <si>
    <t>Laramée</t>
  </si>
  <si>
    <t>Leblanc</t>
  </si>
  <si>
    <t>Madeleine</t>
  </si>
  <si>
    <t>Lefebvre</t>
  </si>
  <si>
    <t>Francois-David</t>
  </si>
  <si>
    <t>Leger</t>
  </si>
  <si>
    <t>Katherine</t>
  </si>
  <si>
    <t>Léonard</t>
  </si>
  <si>
    <t>Danielle</t>
  </si>
  <si>
    <t>Lepage</t>
  </si>
  <si>
    <t>Anny</t>
  </si>
  <si>
    <t>Lévesque</t>
  </si>
  <si>
    <t>Guylaine</t>
  </si>
  <si>
    <t>Mailloux</t>
  </si>
  <si>
    <t>Sandra</t>
  </si>
  <si>
    <t>Malbran</t>
  </si>
  <si>
    <t>Émilie</t>
  </si>
  <si>
    <t>Marcil</t>
  </si>
  <si>
    <t>Rachel</t>
  </si>
  <si>
    <t>Martel</t>
  </si>
  <si>
    <t>Mikayla</t>
  </si>
  <si>
    <t>Massarello</t>
  </si>
  <si>
    <t>Maxime</t>
  </si>
  <si>
    <t>Massy</t>
  </si>
  <si>
    <t>Éliane</t>
  </si>
  <si>
    <t>Meese</t>
  </si>
  <si>
    <t>Chantal</t>
  </si>
  <si>
    <t>Menard St-Germain</t>
  </si>
  <si>
    <t>Maude</t>
  </si>
  <si>
    <t>Messier-Bradley</t>
  </si>
  <si>
    <t>Sabrina</t>
  </si>
  <si>
    <t>Monette</t>
  </si>
  <si>
    <t>Moquin</t>
  </si>
  <si>
    <t>Morin</t>
  </si>
  <si>
    <t>Richère-Diane</t>
  </si>
  <si>
    <t>Morrison</t>
  </si>
  <si>
    <t>Lyse</t>
  </si>
  <si>
    <t>Parent</t>
  </si>
  <si>
    <t>Nicole</t>
  </si>
  <si>
    <t>Pelletier</t>
  </si>
  <si>
    <t>Sylvie</t>
  </si>
  <si>
    <t>Pergallino</t>
  </si>
  <si>
    <t>Frédéric</t>
  </si>
  <si>
    <t>Petelle</t>
  </si>
  <si>
    <t>Liette</t>
  </si>
  <si>
    <t>Plata Meneses</t>
  </si>
  <si>
    <t>Jenny Katherine</t>
  </si>
  <si>
    <t>Provost</t>
  </si>
  <si>
    <t>Rochon</t>
  </si>
  <si>
    <t>Roy</t>
  </si>
  <si>
    <t>Louise</t>
  </si>
  <si>
    <t>Ruel</t>
  </si>
  <si>
    <t>Savary-Bouchard</t>
  </si>
  <si>
    <t>Mathieu</t>
  </si>
  <si>
    <t>Shedleur</t>
  </si>
  <si>
    <t>Spiegle</t>
  </si>
  <si>
    <t>Yvan</t>
  </si>
  <si>
    <t>St-Cyr</t>
  </si>
  <si>
    <t>Jessica</t>
  </si>
  <si>
    <t>St-Pierre Martel</t>
  </si>
  <si>
    <t>Emilienne</t>
  </si>
  <si>
    <t>Thammavongsa</t>
  </si>
  <si>
    <t>Sue</t>
  </si>
  <si>
    <t>Thibeault</t>
  </si>
  <si>
    <t>Marylou</t>
  </si>
  <si>
    <t>Mélanie</t>
  </si>
  <si>
    <t>Vaillancourt</t>
  </si>
  <si>
    <t>France</t>
  </si>
  <si>
    <t>Yelle</t>
  </si>
  <si>
    <t>Nathalie</t>
  </si>
  <si>
    <t>Vézina</t>
  </si>
  <si>
    <t>Marie-Rose</t>
  </si>
  <si>
    <t>Chantale, Allaire</t>
  </si>
  <si>
    <t>Monia, Amara</t>
  </si>
  <si>
    <t>Jocelyne, Aube</t>
  </si>
  <si>
    <t>Marie-Christine, Banville</t>
  </si>
  <si>
    <t>Caroline, Beaumier</t>
  </si>
  <si>
    <t>Mahée, Belhumeur</t>
  </si>
  <si>
    <t>GISELE, BENJAMIN</t>
  </si>
  <si>
    <t>Andre, Bernard</t>
  </si>
  <si>
    <t xml:space="preserve">Sara, Bernier </t>
  </si>
  <si>
    <t>Prescydia, Bernier-Demers</t>
  </si>
  <si>
    <t>Nadine, Bilodeau</t>
  </si>
  <si>
    <t>Claire, Bissonnette</t>
  </si>
  <si>
    <t>Alexandra, Black</t>
  </si>
  <si>
    <t>Maryse, Boire</t>
  </si>
  <si>
    <t>Annika, Bontos</t>
  </si>
  <si>
    <t xml:space="preserve">Rotha, Bour </t>
  </si>
  <si>
    <t>Rejeanne, Bourdeau</t>
  </si>
  <si>
    <t>Sarah, Branco</t>
  </si>
  <si>
    <t>Annie, Bureau</t>
  </si>
  <si>
    <t>Linda, Carrière</t>
  </si>
  <si>
    <t>Helene, Charette</t>
  </si>
  <si>
    <t>Simon, Corriveau</t>
  </si>
  <si>
    <t>Sophie, Côté</t>
  </si>
  <si>
    <t>Véronique, Cousineau</t>
  </si>
  <si>
    <t>Nancy, Croft</t>
  </si>
  <si>
    <t>Josée, Dégarie</t>
  </si>
  <si>
    <t>Amélie, Delage</t>
  </si>
  <si>
    <t>Mégan, Deland</t>
  </si>
  <si>
    <t>LOUISE, DERY</t>
  </si>
  <si>
    <t>Ginette, Déry</t>
  </si>
  <si>
    <t>Julie, Desmarais</t>
  </si>
  <si>
    <t>Christine, Desrosiers</t>
  </si>
  <si>
    <t>Tania, Diallo</t>
  </si>
  <si>
    <t>Mireille, Dube</t>
  </si>
  <si>
    <t>Rose-Anne, Dugas</t>
  </si>
  <si>
    <t>Anne-Marie, Faille</t>
  </si>
  <si>
    <t>Jade, Fréchette</t>
  </si>
  <si>
    <t>Manon, Gagne</t>
  </si>
  <si>
    <t>MARIE-PIER, GAGNON</t>
  </si>
  <si>
    <t>Ginette, Gauthier</t>
  </si>
  <si>
    <t>Catherine, Gingras</t>
  </si>
  <si>
    <t>Daniel, Gingras</t>
  </si>
  <si>
    <t>Kim, Gordon</t>
  </si>
  <si>
    <t>Stéphanie, Guignard</t>
  </si>
  <si>
    <t>Josée, Guillemette</t>
  </si>
  <si>
    <t>Vincent, Haskell</t>
  </si>
  <si>
    <t>Marie-Josee, Helie</t>
  </si>
  <si>
    <t>Karine, Labrecque</t>
  </si>
  <si>
    <t>Jacinthe, Lacroix</t>
  </si>
  <si>
    <t>Éric, Lapointe</t>
  </si>
  <si>
    <t>Laurence, Lapointe</t>
  </si>
  <si>
    <t>Josée, Laramée</t>
  </si>
  <si>
    <t>Madeleine, Leblanc</t>
  </si>
  <si>
    <t>Francois-David, Lefebvre</t>
  </si>
  <si>
    <t>Katherine, Leger</t>
  </si>
  <si>
    <t>Danielle, Léonard</t>
  </si>
  <si>
    <t>Anny, Lepage</t>
  </si>
  <si>
    <t>Guylaine, Lévesque</t>
  </si>
  <si>
    <t>Sandra, Mailloux</t>
  </si>
  <si>
    <t>Émilie, Malbran</t>
  </si>
  <si>
    <t>Rachel, Marcil</t>
  </si>
  <si>
    <t>Mikayla, Martel</t>
  </si>
  <si>
    <t>Maxime, Massarello</t>
  </si>
  <si>
    <t>Éliane, Massy</t>
  </si>
  <si>
    <t>Chantal, Meese</t>
  </si>
  <si>
    <t>Maude, Menard St-Germain</t>
  </si>
  <si>
    <t>Sabrina, Messier-Bradley</t>
  </si>
  <si>
    <t>Nancy, Monette</t>
  </si>
  <si>
    <t>Richère-Diane, Morin</t>
  </si>
  <si>
    <t>Lyse, Morrison</t>
  </si>
  <si>
    <t>Nicole, Parent</t>
  </si>
  <si>
    <t>Sylvie, Pelletier</t>
  </si>
  <si>
    <t>Frédéric, Pergallino</t>
  </si>
  <si>
    <t>Liette, Petelle</t>
  </si>
  <si>
    <t>Jenny Katherine, Plata Meneses</t>
  </si>
  <si>
    <t>Catherine, Rochon</t>
  </si>
  <si>
    <t>Louise, Roy</t>
  </si>
  <si>
    <t>Chantal, Ruel</t>
  </si>
  <si>
    <t>Mathieu, Savary-Bouchard</t>
  </si>
  <si>
    <t>Daniel, Shedleur</t>
  </si>
  <si>
    <t>Yvan, Spiegle</t>
  </si>
  <si>
    <t>Jessica, St-Cyr</t>
  </si>
  <si>
    <t>Emilienne, St-Pierre Martel</t>
  </si>
  <si>
    <t>Sue, Thammavongsa</t>
  </si>
  <si>
    <t>Marylou, Thibeault</t>
  </si>
  <si>
    <t>Chantal, Vaillancourt</t>
  </si>
  <si>
    <t>France, Vaillancourt</t>
  </si>
  <si>
    <t>Nathalie, Yelle</t>
  </si>
  <si>
    <t>STA2%</t>
  </si>
  <si>
    <t>Prime pour encadrement d'un stagiaire</t>
  </si>
  <si>
    <t>Boucicaut</t>
  </si>
  <si>
    <t>Francis</t>
  </si>
  <si>
    <t>Francis, Boucicaut</t>
  </si>
  <si>
    <t>PREPAS</t>
  </si>
  <si>
    <t>Prime repas</t>
  </si>
  <si>
    <t>Supervision/Responsabilité</t>
  </si>
  <si>
    <t>Supervision de stage</t>
  </si>
  <si>
    <t>Nathalie, Brisebois</t>
  </si>
  <si>
    <t>Brisebois</t>
  </si>
  <si>
    <t>Hathalie</t>
  </si>
  <si>
    <t>Cadieux</t>
  </si>
  <si>
    <t>Marie-Noel</t>
  </si>
  <si>
    <t>Marie-Noel, Cadieux</t>
  </si>
  <si>
    <t>Durant</t>
  </si>
  <si>
    <t>Tammie</t>
  </si>
  <si>
    <t>Tammie, Durant</t>
  </si>
  <si>
    <t>Gaudreau</t>
  </si>
  <si>
    <t>Jessie</t>
  </si>
  <si>
    <t>Jessie, Gaudreau</t>
  </si>
  <si>
    <t>Jalbert</t>
  </si>
  <si>
    <t>Chantal, Jalbert</t>
  </si>
  <si>
    <t>Simon, Senez</t>
  </si>
  <si>
    <t>Senez</t>
  </si>
  <si>
    <t>Racicot, Catherine</t>
  </si>
  <si>
    <t>Racicot</t>
  </si>
  <si>
    <t>Roxanne, Malette</t>
  </si>
  <si>
    <t>Malette</t>
  </si>
  <si>
    <t>Roxanne</t>
  </si>
  <si>
    <t>James, Belony</t>
  </si>
  <si>
    <t>Belony</t>
  </si>
  <si>
    <t>James</t>
  </si>
  <si>
    <t>Karine, Menard</t>
  </si>
  <si>
    <t>Menard</t>
  </si>
  <si>
    <t>Annick, Senecal</t>
  </si>
  <si>
    <t>Senecal</t>
  </si>
  <si>
    <t>Annick</t>
  </si>
  <si>
    <t>Parveen, Aubeeluck</t>
  </si>
  <si>
    <t>Aubeeluck</t>
  </si>
  <si>
    <t>Parveen</t>
  </si>
  <si>
    <t>Marie-Ève, Landry</t>
  </si>
  <si>
    <t>Landry</t>
  </si>
  <si>
    <t>Marie-Ève</t>
  </si>
  <si>
    <t>Version du 2022-09-07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</si>
</sst>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h:mm;@"/>
    <numFmt numFmtId="165" formatCode="000000"/>
    <numFmt numFmtId="166" formatCode="####\-##"/>
    <numFmt numFmtId="167" formatCode="[$-F800]dddd\,\ mmmm\ dd\,\ yyyy"/>
    <numFmt numFmtId="168" formatCode="yyyy/mm/dd;@"/>
    <numFmt numFmtId="169" formatCode="_-* #,##0.00\ &quot;$&quot;_-;\-* #,##0.00\ &quot;$&quot;_-;_-* &quot;-&quot;??\ &quot;$&quot;_-;_-@_-"/>
    <numFmt numFmtId="170" formatCode="[h]:mm;@"/>
    <numFmt numFmtId="171" formatCode="[h]:mm"/>
    <numFmt numFmtId="172" formatCode="00"/>
    <numFmt numFmtId="173" formatCode="yyyy/mm/dd\ hh:mm:ss"/>
    <numFmt numFmtId="174" formatCode="yyyy/mm/dd\ hh/mm/ss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20"/>
      <name val="Arial"/>
      <family val="2"/>
    </font>
    <font>
      <b/>
      <sz val="18"/>
      <color theme="3"/>
      <name val="Calibri"/>
      <family val="2"/>
      <scheme val="minor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1"/>
      <color theme="3" tint="0.39997558519241921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i/>
      <sz val="10"/>
      <name val="Arial"/>
      <family val="2"/>
    </font>
    <font>
      <b/>
      <sz val="16"/>
      <color rgb="FF00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Calibri"/>
      <family val="2"/>
      <scheme val="minor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8"/>
      <color theme="1"/>
      <name val="Arial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double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thick">
        <color indexed="55"/>
      </bottom>
      <diagonal/>
    </border>
    <border>
      <left style="thin">
        <color indexed="55"/>
      </left>
      <right/>
      <top style="double">
        <color indexed="55"/>
      </top>
      <bottom style="thick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thick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  <diagonal/>
    </border>
    <border>
      <left style="double">
        <color indexed="55"/>
      </left>
      <right style="double">
        <color indexed="55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55"/>
      </left>
      <right/>
      <top/>
      <bottom/>
      <diagonal/>
    </border>
    <border>
      <left/>
      <right style="double">
        <color indexed="55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indexed="55"/>
      </left>
      <right/>
      <top style="double">
        <color auto="1"/>
      </top>
      <bottom style="thin">
        <color indexed="55"/>
      </bottom>
      <diagonal/>
    </border>
    <border>
      <left/>
      <right/>
      <top style="double">
        <color auto="1"/>
      </top>
      <bottom style="thin">
        <color indexed="55"/>
      </bottom>
      <diagonal/>
    </border>
    <border>
      <left/>
      <right style="double">
        <color indexed="55"/>
      </right>
      <top style="double">
        <color auto="1"/>
      </top>
      <bottom style="thin">
        <color indexed="55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double">
        <color indexed="55"/>
      </left>
      <right style="double">
        <color indexed="55"/>
      </right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/>
      <top style="thin">
        <color indexed="8"/>
      </top>
      <bottom/>
      <diagonal/>
    </border>
  </borders>
  <cellStyleXfs count="10">
    <xf numFmtId="0" fontId="0" fillId="0" borderId="0"/>
    <xf numFmtId="0" fontId="34" fillId="0" borderId="0">
      <alignment vertical="top"/>
    </xf>
    <xf numFmtId="0" fontId="17" fillId="0" borderId="0"/>
    <xf numFmtId="0" fontId="33" fillId="0" borderId="0"/>
    <xf numFmtId="0" fontId="18" fillId="0" borderId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4" fillId="0" borderId="0"/>
    <xf numFmtId="0" fontId="12" fillId="0" borderId="0"/>
    <xf numFmtId="0" fontId="11" fillId="0" borderId="0"/>
  </cellStyleXfs>
  <cellXfs count="361">
    <xf numFmtId="0" fontId="0" fillId="0" borderId="0" xfId="0"/>
    <xf numFmtId="0" fontId="0" fillId="0" borderId="0" xfId="0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2" fontId="30" fillId="0" borderId="14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0" fillId="3" borderId="0" xfId="0" applyFill="1" applyBorder="1" applyProtection="1"/>
    <xf numFmtId="0" fontId="36" fillId="3" borderId="0" xfId="0" applyFont="1" applyFill="1" applyBorder="1" applyAlignment="1" applyProtection="1">
      <alignment horizontal="center"/>
    </xf>
    <xf numFmtId="0" fontId="37" fillId="3" borderId="0" xfId="0" applyFont="1" applyFill="1" applyBorder="1" applyAlignment="1" applyProtection="1">
      <alignment horizontal="center" vertical="top"/>
    </xf>
    <xf numFmtId="0" fontId="0" fillId="0" borderId="0" xfId="0" applyBorder="1" applyProtection="1"/>
    <xf numFmtId="0" fontId="0" fillId="0" borderId="0" xfId="0" applyFill="1" applyBorder="1" applyProtection="1"/>
    <xf numFmtId="0" fontId="38" fillId="0" borderId="0" xfId="0" applyFont="1" applyBorder="1" applyAlignment="1" applyProtection="1">
      <alignment horizontal="center"/>
    </xf>
    <xf numFmtId="0" fontId="17" fillId="0" borderId="0" xfId="2"/>
    <xf numFmtId="168" fontId="17" fillId="0" borderId="0" xfId="2" applyNumberFormat="1"/>
    <xf numFmtId="0" fontId="32" fillId="0" borderId="0" xfId="0" applyFont="1" applyAlignment="1" applyProtection="1">
      <alignment vertical="center" wrapText="1"/>
      <protection hidden="1"/>
    </xf>
    <xf numFmtId="0" fontId="42" fillId="0" borderId="0" xfId="0" applyFont="1" applyFill="1" applyBorder="1" applyAlignment="1" applyProtection="1">
      <alignment vertical="center"/>
    </xf>
    <xf numFmtId="14" fontId="0" fillId="0" borderId="0" xfId="0" applyNumberFormat="1"/>
    <xf numFmtId="0" fontId="43" fillId="0" borderId="0" xfId="2" applyFont="1"/>
    <xf numFmtId="0" fontId="17" fillId="0" borderId="0" xfId="2" applyFont="1"/>
    <xf numFmtId="0" fontId="45" fillId="0" borderId="26" xfId="3" applyFont="1" applyFill="1" applyBorder="1" applyAlignment="1">
      <alignment wrapText="1"/>
    </xf>
    <xf numFmtId="0" fontId="45" fillId="0" borderId="0" xfId="3" applyFont="1" applyFill="1" applyBorder="1" applyAlignment="1">
      <alignment wrapText="1"/>
    </xf>
    <xf numFmtId="10" fontId="45" fillId="0" borderId="26" xfId="3" applyNumberFormat="1" applyFont="1" applyFill="1" applyBorder="1" applyAlignment="1">
      <alignment wrapText="1"/>
    </xf>
    <xf numFmtId="10" fontId="17" fillId="0" borderId="0" xfId="2" applyNumberFormat="1" applyFont="1"/>
    <xf numFmtId="0" fontId="45" fillId="0" borderId="27" xfId="3" applyFont="1" applyFill="1" applyBorder="1" applyAlignment="1">
      <alignment wrapText="1"/>
    </xf>
    <xf numFmtId="10" fontId="20" fillId="0" borderId="0" xfId="2" applyNumberFormat="1" applyFont="1" applyFill="1" applyBorder="1" applyAlignment="1" applyProtection="1">
      <protection locked="0"/>
    </xf>
    <xf numFmtId="0" fontId="18" fillId="0" borderId="0" xfId="2" applyFont="1" applyBorder="1" applyAlignment="1" applyProtection="1">
      <alignment horizontal="left"/>
    </xf>
    <xf numFmtId="10" fontId="18" fillId="0" borderId="0" xfId="2" applyNumberFormat="1" applyFont="1" applyFill="1" applyBorder="1" applyAlignment="1" applyProtection="1">
      <protection locked="0"/>
    </xf>
    <xf numFmtId="0" fontId="45" fillId="0" borderId="28" xfId="3" applyFont="1" applyFill="1" applyBorder="1" applyAlignment="1">
      <alignment wrapText="1"/>
    </xf>
    <xf numFmtId="0" fontId="17" fillId="0" borderId="0" xfId="2" applyFont="1" applyFill="1" applyBorder="1"/>
    <xf numFmtId="0" fontId="18" fillId="0" borderId="28" xfId="4" applyFont="1" applyFill="1" applyBorder="1" applyAlignment="1"/>
    <xf numFmtId="0" fontId="45" fillId="0" borderId="28" xfId="3" applyFont="1" applyFill="1" applyBorder="1" applyAlignment="1"/>
    <xf numFmtId="0" fontId="0" fillId="5" borderId="0" xfId="0" applyFill="1" applyProtection="1">
      <protection hidden="1"/>
    </xf>
    <xf numFmtId="49" fontId="0" fillId="0" borderId="0" xfId="0" applyNumberFormat="1" applyAlignment="1" applyProtection="1">
      <alignment horizontal="right"/>
      <protection hidden="1"/>
    </xf>
    <xf numFmtId="0" fontId="35" fillId="3" borderId="0" xfId="0" applyFont="1" applyFill="1" applyBorder="1" applyAlignment="1"/>
    <xf numFmtId="0" fontId="26" fillId="3" borderId="0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/>
    </xf>
    <xf numFmtId="0" fontId="23" fillId="3" borderId="2" xfId="0" applyFont="1" applyFill="1" applyBorder="1" applyAlignment="1" applyProtection="1">
      <alignment horizontal="center" vertical="center"/>
    </xf>
    <xf numFmtId="0" fontId="24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right" vertical="center"/>
    </xf>
    <xf numFmtId="165" fontId="22" fillId="3" borderId="0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</xf>
    <xf numFmtId="0" fontId="27" fillId="0" borderId="2" xfId="0" applyFont="1" applyFill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vertical="center" wrapText="1"/>
    </xf>
    <xf numFmtId="0" fontId="27" fillId="0" borderId="2" xfId="0" applyFont="1" applyBorder="1" applyAlignment="1" applyProtection="1">
      <alignment horizontal="center" vertical="center"/>
    </xf>
    <xf numFmtId="0" fontId="0" fillId="0" borderId="2" xfId="0" applyBorder="1" applyProtection="1"/>
    <xf numFmtId="167" fontId="41" fillId="3" borderId="2" xfId="0" applyNumberFormat="1" applyFont="1" applyFill="1" applyBorder="1" applyAlignment="1" applyProtection="1">
      <alignment horizontal="center" vertical="center"/>
    </xf>
    <xf numFmtId="0" fontId="42" fillId="0" borderId="2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 wrapText="1"/>
    </xf>
    <xf numFmtId="0" fontId="27" fillId="0" borderId="0" xfId="0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166" fontId="40" fillId="4" borderId="2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14" fontId="19" fillId="3" borderId="0" xfId="0" applyNumberFormat="1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 applyProtection="1">
      <alignment horizontal="left" vertical="center"/>
    </xf>
    <xf numFmtId="164" fontId="26" fillId="3" borderId="0" xfId="0" applyNumberFormat="1" applyFont="1" applyFill="1" applyBorder="1" applyAlignment="1" applyProtection="1">
      <alignment horizontal="center" vertical="center"/>
    </xf>
    <xf numFmtId="164" fontId="19" fillId="3" borderId="0" xfId="0" applyNumberFormat="1" applyFont="1" applyFill="1" applyBorder="1" applyAlignment="1" applyProtection="1">
      <alignment horizontal="center" vertical="center"/>
    </xf>
    <xf numFmtId="2" fontId="30" fillId="3" borderId="0" xfId="0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center" vertical="center" wrapText="1"/>
    </xf>
    <xf numFmtId="165" fontId="26" fillId="3" borderId="0" xfId="0" applyNumberFormat="1" applyFont="1" applyFill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8" fillId="0" borderId="0" xfId="0" applyFont="1" applyBorder="1" applyAlignment="1" applyProtection="1"/>
    <xf numFmtId="0" fontId="18" fillId="3" borderId="0" xfId="0" applyFont="1" applyFill="1" applyBorder="1" applyAlignment="1" applyProtection="1">
      <alignment vertical="center" wrapText="1"/>
    </xf>
    <xf numFmtId="0" fontId="18" fillId="3" borderId="15" xfId="0" applyFont="1" applyFill="1" applyBorder="1" applyAlignment="1" applyProtection="1">
      <alignment vertical="center" wrapText="1"/>
    </xf>
    <xf numFmtId="0" fontId="24" fillId="0" borderId="0" xfId="0" applyFont="1" applyBorder="1" applyAlignment="1" applyProtection="1">
      <alignment horizontal="center"/>
    </xf>
    <xf numFmtId="0" fontId="24" fillId="0" borderId="15" xfId="0" applyFont="1" applyBorder="1" applyAlignment="1" applyProtection="1">
      <alignment horizontal="center"/>
    </xf>
    <xf numFmtId="0" fontId="25" fillId="0" borderId="0" xfId="0" applyFont="1" applyBorder="1" applyAlignment="1" applyProtection="1"/>
    <xf numFmtId="15" fontId="23" fillId="0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21" fillId="0" borderId="0" xfId="0" applyFont="1" applyAlignment="1" applyProtection="1">
      <alignment horizontal="right" vertical="center"/>
    </xf>
    <xf numFmtId="0" fontId="3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right" vertical="center"/>
    </xf>
    <xf numFmtId="15" fontId="23" fillId="3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wrapText="1"/>
    </xf>
    <xf numFmtId="0" fontId="18" fillId="3" borderId="0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  <protection hidden="1"/>
    </xf>
    <xf numFmtId="0" fontId="44" fillId="0" borderId="0" xfId="0" applyFont="1" applyAlignment="1" applyProtection="1">
      <alignment vertical="center" wrapText="1"/>
      <protection hidden="1"/>
    </xf>
    <xf numFmtId="0" fontId="22" fillId="0" borderId="0" xfId="0" applyFont="1" applyBorder="1" applyAlignment="1" applyProtection="1">
      <alignment vertical="center"/>
    </xf>
    <xf numFmtId="0" fontId="48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42" fillId="0" borderId="0" xfId="0" applyFont="1" applyFill="1" applyBorder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 wrapText="1"/>
      <protection hidden="1"/>
    </xf>
    <xf numFmtId="0" fontId="30" fillId="6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0" fillId="3" borderId="15" xfId="0" applyFill="1" applyBorder="1" applyProtection="1"/>
    <xf numFmtId="165" fontId="22" fillId="3" borderId="16" xfId="0" applyNumberFormat="1" applyFont="1" applyFill="1" applyBorder="1" applyAlignment="1" applyProtection="1">
      <alignment horizontal="center" vertical="center"/>
    </xf>
    <xf numFmtId="0" fontId="0" fillId="0" borderId="15" xfId="0" applyBorder="1" applyProtection="1"/>
    <xf numFmtId="167" fontId="41" fillId="3" borderId="16" xfId="0" applyNumberFormat="1" applyFont="1" applyFill="1" applyBorder="1" applyAlignment="1" applyProtection="1">
      <alignment horizontal="center" vertical="center"/>
    </xf>
    <xf numFmtId="0" fontId="39" fillId="0" borderId="21" xfId="0" applyFont="1" applyBorder="1" applyAlignment="1" applyProtection="1">
      <alignment horizontal="left"/>
    </xf>
    <xf numFmtId="165" fontId="22" fillId="3" borderId="22" xfId="0" applyNumberFormat="1" applyFont="1" applyFill="1" applyBorder="1" applyAlignment="1" applyProtection="1">
      <alignment horizontal="center" vertical="center"/>
    </xf>
    <xf numFmtId="165" fontId="22" fillId="3" borderId="15" xfId="0" applyNumberFormat="1" applyFont="1" applyFill="1" applyBorder="1" applyAlignment="1" applyProtection="1">
      <alignment horizontal="center" vertical="center"/>
    </xf>
    <xf numFmtId="0" fontId="42" fillId="3" borderId="15" xfId="0" applyFont="1" applyFill="1" applyBorder="1" applyAlignment="1" applyProtection="1">
      <alignment horizontal="center" vertical="center"/>
    </xf>
    <xf numFmtId="167" fontId="41" fillId="3" borderId="15" xfId="0" applyNumberFormat="1" applyFont="1" applyFill="1" applyBorder="1" applyAlignment="1" applyProtection="1">
      <alignment horizontal="center" vertical="center"/>
    </xf>
    <xf numFmtId="0" fontId="35" fillId="3" borderId="15" xfId="0" applyFont="1" applyFill="1" applyBorder="1" applyAlignment="1" applyProtection="1">
      <alignment horizontal="center"/>
    </xf>
    <xf numFmtId="0" fontId="35" fillId="3" borderId="16" xfId="0" applyFont="1" applyFill="1" applyBorder="1" applyAlignment="1" applyProtection="1">
      <alignment horizontal="center"/>
    </xf>
    <xf numFmtId="0" fontId="19" fillId="0" borderId="21" xfId="0" applyFont="1" applyBorder="1" applyAlignment="1" applyProtection="1">
      <alignment vertical="center"/>
    </xf>
    <xf numFmtId="0" fontId="31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35" xfId="0" applyFill="1" applyBorder="1" applyAlignment="1" applyProtection="1">
      <alignment vertical="center"/>
    </xf>
    <xf numFmtId="0" fontId="49" fillId="3" borderId="35" xfId="0" applyFont="1" applyFill="1" applyBorder="1" applyAlignment="1" applyProtection="1">
      <alignment horizontal="center" vertical="center"/>
    </xf>
    <xf numFmtId="0" fontId="18" fillId="3" borderId="35" xfId="0" applyFont="1" applyFill="1" applyBorder="1" applyAlignment="1" applyProtection="1">
      <alignment vertical="center" wrapText="1"/>
    </xf>
    <xf numFmtId="0" fontId="20" fillId="3" borderId="35" xfId="0" applyFont="1" applyFill="1" applyBorder="1" applyAlignment="1" applyProtection="1">
      <alignment horizontal="center" vertical="center" wrapText="1"/>
      <protection locked="0"/>
    </xf>
    <xf numFmtId="0" fontId="25" fillId="3" borderId="35" xfId="0" applyFont="1" applyFill="1" applyBorder="1" applyAlignment="1" applyProtection="1"/>
    <xf numFmtId="0" fontId="18" fillId="3" borderId="16" xfId="0" applyFont="1" applyFill="1" applyBorder="1" applyAlignment="1" applyProtection="1">
      <alignment vertical="center" wrapText="1"/>
    </xf>
    <xf numFmtId="0" fontId="25" fillId="0" borderId="16" xfId="0" applyFont="1" applyBorder="1" applyAlignment="1" applyProtection="1"/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40" xfId="3" applyFont="1" applyFill="1" applyBorder="1" applyAlignment="1"/>
    <xf numFmtId="0" fontId="45" fillId="0" borderId="41" xfId="3" applyFont="1" applyFill="1" applyBorder="1" applyAlignment="1"/>
    <xf numFmtId="0" fontId="27" fillId="7" borderId="38" xfId="0" applyFont="1" applyFill="1" applyBorder="1" applyAlignment="1" applyProtection="1">
      <alignment horizontal="center" vertical="center"/>
      <protection hidden="1"/>
    </xf>
    <xf numFmtId="0" fontId="53" fillId="7" borderId="38" xfId="0" applyFont="1" applyFill="1" applyBorder="1" applyAlignment="1" applyProtection="1">
      <alignment horizontal="center" vertical="center" textRotation="90"/>
      <protection hidden="1"/>
    </xf>
    <xf numFmtId="0" fontId="23" fillId="7" borderId="38" xfId="0" applyFont="1" applyFill="1" applyBorder="1" applyAlignment="1" applyProtection="1">
      <alignment horizontal="center" vertical="center" textRotation="90"/>
      <protection hidden="1"/>
    </xf>
    <xf numFmtId="0" fontId="23" fillId="7" borderId="37" xfId="0" applyFont="1" applyFill="1" applyBorder="1" applyAlignment="1" applyProtection="1">
      <alignment horizontal="center" vertical="center" wrapText="1"/>
      <protection hidden="1"/>
    </xf>
    <xf numFmtId="0" fontId="23" fillId="7" borderId="38" xfId="0" applyFont="1" applyFill="1" applyBorder="1" applyAlignment="1" applyProtection="1">
      <alignment horizontal="center" vertical="center" wrapText="1"/>
      <protection hidden="1"/>
    </xf>
    <xf numFmtId="0" fontId="57" fillId="0" borderId="0" xfId="0" applyFont="1" applyBorder="1" applyAlignment="1" applyProtection="1">
      <alignment horizontal="right"/>
    </xf>
    <xf numFmtId="0" fontId="58" fillId="0" borderId="0" xfId="0" applyFont="1" applyBorder="1" applyAlignment="1" applyProtection="1">
      <alignment vertical="center"/>
    </xf>
    <xf numFmtId="0" fontId="58" fillId="0" borderId="15" xfId="0" applyFont="1" applyBorder="1" applyAlignment="1" applyProtection="1">
      <alignment horizontal="right" vertical="center"/>
    </xf>
    <xf numFmtId="2" fontId="23" fillId="0" borderId="12" xfId="0" applyNumberFormat="1" applyFont="1" applyBorder="1" applyAlignment="1" applyProtection="1">
      <alignment horizontal="center" vertical="center"/>
      <protection hidden="1"/>
    </xf>
    <xf numFmtId="2" fontId="23" fillId="0" borderId="34" xfId="0" applyNumberFormat="1" applyFont="1" applyBorder="1" applyAlignment="1" applyProtection="1">
      <alignment horizontal="center" vertical="center"/>
      <protection hidden="1"/>
    </xf>
    <xf numFmtId="0" fontId="27" fillId="7" borderId="38" xfId="0" applyFont="1" applyFill="1" applyBorder="1" applyAlignment="1">
      <alignment horizontal="center" vertical="center" wrapText="1"/>
    </xf>
    <xf numFmtId="0" fontId="27" fillId="7" borderId="38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right" vertical="center"/>
    </xf>
    <xf numFmtId="0" fontId="56" fillId="0" borderId="0" xfId="0" applyFont="1" applyAlignment="1" applyProtection="1">
      <alignment horizontal="right" vertical="center"/>
    </xf>
    <xf numFmtId="0" fontId="20" fillId="3" borderId="16" xfId="0" applyFont="1" applyFill="1" applyBorder="1" applyAlignment="1" applyProtection="1">
      <alignment vertical="center" wrapText="1"/>
    </xf>
    <xf numFmtId="0" fontId="49" fillId="3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 wrapText="1"/>
    </xf>
    <xf numFmtId="0" fontId="43" fillId="0" borderId="44" xfId="2" applyFont="1" applyFill="1" applyBorder="1"/>
    <xf numFmtId="0" fontId="0" fillId="0" borderId="40" xfId="2" applyFont="1" applyFill="1" applyBorder="1"/>
    <xf numFmtId="0" fontId="45" fillId="0" borderId="45" xfId="3" applyFont="1" applyFill="1" applyBorder="1" applyAlignment="1"/>
    <xf numFmtId="0" fontId="61" fillId="0" borderId="40" xfId="3" applyFont="1" applyFill="1" applyBorder="1" applyAlignment="1"/>
    <xf numFmtId="170" fontId="0" fillId="0" borderId="0" xfId="0" applyNumberFormat="1" applyAlignment="1" applyProtection="1">
      <alignment horizontal="right"/>
      <protection hidden="1"/>
    </xf>
    <xf numFmtId="0" fontId="16" fillId="0" borderId="0" xfId="2" applyFont="1"/>
    <xf numFmtId="0" fontId="42" fillId="0" borderId="15" xfId="0" applyFont="1" applyFill="1" applyBorder="1" applyAlignment="1" applyProtection="1">
      <alignment horizontal="center" vertical="center"/>
    </xf>
    <xf numFmtId="0" fontId="42" fillId="0" borderId="16" xfId="0" applyFont="1" applyFill="1" applyBorder="1" applyAlignment="1" applyProtection="1">
      <alignment horizontal="center" vertical="center"/>
    </xf>
    <xf numFmtId="14" fontId="22" fillId="8" borderId="6" xfId="0" applyNumberFormat="1" applyFont="1" applyFill="1" applyBorder="1" applyAlignment="1" applyProtection="1">
      <alignment horizontal="center" vertical="center"/>
      <protection locked="0"/>
    </xf>
    <xf numFmtId="164" fontId="22" fillId="8" borderId="34" xfId="0" applyNumberFormat="1" applyFont="1" applyFill="1" applyBorder="1" applyAlignment="1" applyProtection="1">
      <alignment horizontal="center" vertical="center"/>
      <protection locked="0"/>
    </xf>
    <xf numFmtId="165" fontId="22" fillId="8" borderId="34" xfId="0" applyNumberFormat="1" applyFont="1" applyFill="1" applyBorder="1" applyAlignment="1" applyProtection="1">
      <alignment horizontal="center" vertical="center"/>
      <protection locked="0"/>
    </xf>
    <xf numFmtId="0" fontId="22" fillId="8" borderId="34" xfId="0" applyFont="1" applyFill="1" applyBorder="1" applyAlignment="1" applyProtection="1">
      <alignment horizontal="center" vertical="center"/>
      <protection locked="0"/>
    </xf>
    <xf numFmtId="171" fontId="22" fillId="8" borderId="12" xfId="0" applyNumberFormat="1" applyFont="1" applyFill="1" applyBorder="1" applyAlignment="1" applyProtection="1">
      <alignment horizontal="center" vertical="center"/>
      <protection locked="0"/>
    </xf>
    <xf numFmtId="0" fontId="52" fillId="8" borderId="34" xfId="0" applyFont="1" applyFill="1" applyBorder="1" applyAlignment="1" applyProtection="1">
      <alignment horizontal="center" vertical="center" wrapText="1"/>
      <protection locked="0"/>
    </xf>
    <xf numFmtId="0" fontId="22" fillId="0" borderId="34" xfId="0" applyNumberFormat="1" applyFont="1" applyBorder="1" applyAlignment="1" applyProtection="1">
      <alignment horizontal="left" vertical="center"/>
    </xf>
    <xf numFmtId="0" fontId="17" fillId="0" borderId="0" xfId="2"/>
    <xf numFmtId="0" fontId="15" fillId="0" borderId="0" xfId="2" applyFont="1"/>
    <xf numFmtId="0" fontId="64" fillId="0" borderId="0" xfId="0" applyFont="1" applyAlignment="1" applyProtection="1">
      <alignment vertical="center"/>
      <protection hidden="1"/>
    </xf>
    <xf numFmtId="172" fontId="64" fillId="0" borderId="0" xfId="0" applyNumberFormat="1" applyFont="1" applyAlignment="1" applyProtection="1">
      <alignment vertical="center"/>
      <protection hidden="1"/>
    </xf>
    <xf numFmtId="0" fontId="6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14" fontId="19" fillId="0" borderId="0" xfId="0" applyNumberFormat="1" applyFont="1" applyAlignment="1" applyProtection="1">
      <alignment vertical="center"/>
      <protection hidden="1"/>
    </xf>
    <xf numFmtId="0" fontId="66" fillId="3" borderId="0" xfId="0" applyFont="1" applyFill="1" applyBorder="1" applyAlignment="1"/>
    <xf numFmtId="0" fontId="56" fillId="0" borderId="0" xfId="0" applyFont="1" applyAlignment="1" applyProtection="1">
      <alignment horizontal="right" vertical="center"/>
    </xf>
    <xf numFmtId="0" fontId="54" fillId="0" borderId="0" xfId="0" applyFont="1" applyFill="1" applyBorder="1" applyAlignment="1" applyProtection="1"/>
    <xf numFmtId="0" fontId="58" fillId="0" borderId="0" xfId="0" applyFont="1" applyFill="1" applyBorder="1" applyAlignment="1" applyProtection="1">
      <alignment horizontal="center" vertical="center"/>
    </xf>
    <xf numFmtId="0" fontId="67" fillId="0" borderId="0" xfId="0" applyFont="1" applyAlignment="1" applyProtection="1">
      <alignment vertical="center"/>
      <protection hidden="1"/>
    </xf>
    <xf numFmtId="14" fontId="42" fillId="8" borderId="32" xfId="0" applyNumberFormat="1" applyFont="1" applyFill="1" applyBorder="1" applyAlignment="1" applyProtection="1">
      <alignment horizontal="center" vertical="center"/>
      <protection locked="0"/>
    </xf>
    <xf numFmtId="168" fontId="54" fillId="8" borderId="17" xfId="0" applyNumberFormat="1" applyFont="1" applyFill="1" applyBorder="1" applyAlignment="1" applyProtection="1">
      <alignment horizontal="center" vertical="center"/>
      <protection locked="0"/>
    </xf>
    <xf numFmtId="15" fontId="54" fillId="8" borderId="17" xfId="0" applyNumberFormat="1" applyFont="1" applyFill="1" applyBorder="1" applyAlignment="1" applyProtection="1">
      <alignment horizontal="center" vertical="center"/>
      <protection locked="0"/>
    </xf>
    <xf numFmtId="14" fontId="56" fillId="8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173" fontId="65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74" fontId="64" fillId="0" borderId="0" xfId="0" applyNumberFormat="1" applyFont="1" applyAlignment="1" applyProtection="1">
      <alignment vertical="center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49" fontId="65" fillId="0" borderId="0" xfId="0" applyNumberFormat="1" applyFont="1" applyAlignment="1" applyProtection="1">
      <alignment horizontal="center" vertical="center"/>
      <protection hidden="1"/>
    </xf>
    <xf numFmtId="173" fontId="67" fillId="0" borderId="0" xfId="0" applyNumberFormat="1" applyFont="1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8" fillId="0" borderId="0" xfId="0" applyFont="1" applyFill="1" applyBorder="1" applyAlignment="1" applyProtection="1">
      <alignment vertical="center"/>
    </xf>
    <xf numFmtId="0" fontId="25" fillId="0" borderId="0" xfId="0" applyFont="1" applyAlignment="1" applyProtection="1">
      <alignment wrapText="1"/>
    </xf>
    <xf numFmtId="165" fontId="70" fillId="8" borderId="32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right" vertical="center"/>
    </xf>
    <xf numFmtId="0" fontId="62" fillId="0" borderId="0" xfId="0" applyFont="1" applyFill="1" applyBorder="1" applyAlignment="1" applyProtection="1">
      <alignment horizontal="right" vertical="center"/>
    </xf>
    <xf numFmtId="0" fontId="18" fillId="0" borderId="0" xfId="0" applyFont="1"/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</xf>
    <xf numFmtId="0" fontId="23" fillId="7" borderId="38" xfId="0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right" vertical="center"/>
    </xf>
    <xf numFmtId="0" fontId="62" fillId="0" borderId="0" xfId="0" applyFont="1" applyFill="1" applyBorder="1" applyAlignment="1" applyProtection="1">
      <alignment horizontal="right" vertical="center"/>
    </xf>
    <xf numFmtId="0" fontId="50" fillId="0" borderId="0" xfId="0" applyFont="1" applyAlignment="1" applyProtection="1">
      <alignment horizontal="center" vertical="center" wrapText="1"/>
      <protection hidden="1"/>
    </xf>
    <xf numFmtId="0" fontId="55" fillId="7" borderId="38" xfId="0" applyFont="1" applyFill="1" applyBorder="1" applyAlignment="1" applyProtection="1">
      <alignment horizontal="center" vertical="center"/>
      <protection hidden="1"/>
    </xf>
    <xf numFmtId="49" fontId="14" fillId="0" borderId="0" xfId="7" applyNumberFormat="1"/>
    <xf numFmtId="0" fontId="54" fillId="7" borderId="43" xfId="0" applyFont="1" applyFill="1" applyBorder="1" applyAlignment="1" applyProtection="1">
      <alignment vertical="center"/>
      <protection hidden="1"/>
    </xf>
    <xf numFmtId="0" fontId="55" fillId="7" borderId="17" xfId="0" applyFont="1" applyFill="1" applyBorder="1" applyAlignment="1" applyProtection="1">
      <alignment horizontal="center" vertical="center"/>
      <protection hidden="1"/>
    </xf>
    <xf numFmtId="164" fontId="22" fillId="8" borderId="42" xfId="0" applyNumberFormat="1" applyFont="1" applyFill="1" applyBorder="1" applyAlignment="1" applyProtection="1">
      <alignment horizontal="center" vertical="center"/>
      <protection locked="0"/>
    </xf>
    <xf numFmtId="0" fontId="22" fillId="8" borderId="34" xfId="0" applyNumberFormat="1" applyFont="1" applyFill="1" applyBorder="1" applyAlignment="1" applyProtection="1">
      <alignment horizontal="center" vertical="center"/>
      <protection locked="0"/>
    </xf>
    <xf numFmtId="0" fontId="71" fillId="0" borderId="49" xfId="0" applyFont="1" applyBorder="1"/>
    <xf numFmtId="49" fontId="13" fillId="0" borderId="0" xfId="7" applyNumberFormat="1" applyFont="1"/>
    <xf numFmtId="0" fontId="60" fillId="0" borderId="32" xfId="0" applyFont="1" applyBorder="1" applyAlignment="1">
      <alignment vertical="center" wrapText="1"/>
    </xf>
    <xf numFmtId="0" fontId="23" fillId="7" borderId="38" xfId="0" applyFont="1" applyFill="1" applyBorder="1" applyAlignment="1" applyProtection="1">
      <alignment horizontal="center" vertical="center" wrapText="1"/>
      <protection hidden="1"/>
    </xf>
    <xf numFmtId="49" fontId="12" fillId="0" borderId="0" xfId="8" applyNumberFormat="1"/>
    <xf numFmtId="0" fontId="51" fillId="0" borderId="15" xfId="0" applyFont="1" applyBorder="1" applyAlignment="1" applyProtection="1"/>
    <xf numFmtId="0" fontId="12" fillId="0" borderId="0" xfId="8"/>
    <xf numFmtId="0" fontId="71" fillId="0" borderId="49" xfId="9" applyFont="1" applyBorder="1"/>
    <xf numFmtId="0" fontId="71" fillId="0" borderId="56" xfId="9" applyFont="1" applyBorder="1"/>
    <xf numFmtId="49" fontId="14" fillId="0" borderId="0" xfId="7" applyNumberFormat="1" applyAlignment="1">
      <alignment wrapText="1"/>
    </xf>
    <xf numFmtId="49" fontId="13" fillId="0" borderId="0" xfId="7" applyNumberFormat="1" applyFont="1" applyAlignment="1">
      <alignment wrapText="1"/>
    </xf>
    <xf numFmtId="14" fontId="22" fillId="8" borderId="7" xfId="0" applyNumberFormat="1" applyFont="1" applyFill="1" applyBorder="1" applyAlignment="1" applyProtection="1">
      <alignment horizontal="center" vertical="center"/>
      <protection locked="0"/>
    </xf>
    <xf numFmtId="0" fontId="22" fillId="8" borderId="58" xfId="0" applyNumberFormat="1" applyFont="1" applyFill="1" applyBorder="1" applyAlignment="1" applyProtection="1">
      <alignment horizontal="center" vertical="center"/>
      <protection locked="0"/>
    </xf>
    <xf numFmtId="164" fontId="22" fillId="8" borderId="58" xfId="0" applyNumberFormat="1" applyFont="1" applyFill="1" applyBorder="1" applyAlignment="1" applyProtection="1">
      <alignment horizontal="center" vertical="center"/>
      <protection locked="0"/>
    </xf>
    <xf numFmtId="2" fontId="23" fillId="0" borderId="13" xfId="0" applyNumberFormat="1" applyFont="1" applyBorder="1" applyAlignment="1" applyProtection="1">
      <alignment horizontal="center" vertical="center"/>
      <protection hidden="1"/>
    </xf>
    <xf numFmtId="2" fontId="30" fillId="0" borderId="57" xfId="0" applyNumberFormat="1" applyFont="1" applyFill="1" applyBorder="1" applyAlignment="1" applyProtection="1">
      <alignment horizontal="center" vertical="center"/>
      <protection hidden="1"/>
    </xf>
    <xf numFmtId="164" fontId="22" fillId="8" borderId="59" xfId="0" applyNumberFormat="1" applyFont="1" applyFill="1" applyBorder="1" applyAlignment="1" applyProtection="1">
      <alignment horizontal="center" vertical="center"/>
      <protection locked="0"/>
    </xf>
    <xf numFmtId="2" fontId="23" fillId="0" borderId="58" xfId="0" applyNumberFormat="1" applyFont="1" applyBorder="1" applyAlignment="1" applyProtection="1">
      <alignment horizontal="center" vertical="center"/>
      <protection hidden="1"/>
    </xf>
    <xf numFmtId="165" fontId="22" fillId="8" borderId="58" xfId="0" applyNumberFormat="1" applyFont="1" applyFill="1" applyBorder="1" applyAlignment="1" applyProtection="1">
      <alignment horizontal="center" vertical="center"/>
      <protection locked="0"/>
    </xf>
    <xf numFmtId="0" fontId="22" fillId="8" borderId="58" xfId="0" applyFont="1" applyFill="1" applyBorder="1" applyAlignment="1" applyProtection="1">
      <alignment horizontal="center" vertical="center"/>
      <protection locked="0"/>
    </xf>
    <xf numFmtId="0" fontId="27" fillId="7" borderId="39" xfId="0" applyFont="1" applyFill="1" applyBorder="1" applyAlignment="1" applyProtection="1">
      <alignment horizontal="center" vertical="center"/>
      <protection hidden="1"/>
    </xf>
    <xf numFmtId="0" fontId="0" fillId="0" borderId="49" xfId="0" applyBorder="1"/>
    <xf numFmtId="0" fontId="71" fillId="0" borderId="0" xfId="9" applyFont="1" applyBorder="1"/>
    <xf numFmtId="0" fontId="71" fillId="0" borderId="56" xfId="0" applyFont="1" applyBorder="1"/>
    <xf numFmtId="14" fontId="25" fillId="8" borderId="17" xfId="0" applyNumberFormat="1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Alignment="1" applyProtection="1">
      <alignment vertical="center"/>
      <protection hidden="1"/>
    </xf>
    <xf numFmtId="0" fontId="50" fillId="0" borderId="0" xfId="0" applyFont="1" applyAlignment="1" applyProtection="1">
      <alignment vertical="center" wrapText="1"/>
      <protection hidden="1"/>
    </xf>
    <xf numFmtId="0" fontId="22" fillId="0" borderId="34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/>
    </xf>
    <xf numFmtId="0" fontId="22" fillId="0" borderId="34" xfId="0" applyNumberFormat="1" applyFont="1" applyBorder="1" applyAlignment="1" applyProtection="1">
      <alignment horizontal="center" vertical="center"/>
      <protection locked="0"/>
    </xf>
    <xf numFmtId="0" fontId="22" fillId="0" borderId="58" xfId="0" applyNumberFormat="1" applyFont="1" applyBorder="1" applyAlignment="1" applyProtection="1">
      <alignment horizontal="center" vertical="center"/>
      <protection locked="0"/>
    </xf>
    <xf numFmtId="0" fontId="52" fillId="0" borderId="34" xfId="0" applyNumberFormat="1" applyFont="1" applyBorder="1" applyAlignment="1" applyProtection="1">
      <alignment horizontal="center" vertical="center" shrinkToFit="1"/>
    </xf>
    <xf numFmtId="0" fontId="52" fillId="0" borderId="34" xfId="0" applyNumberFormat="1" applyFont="1" applyBorder="1" applyAlignment="1" applyProtection="1">
      <alignment horizontal="center" vertical="center" shrinkToFit="1"/>
      <protection locked="0"/>
    </xf>
    <xf numFmtId="0" fontId="52" fillId="0" borderId="58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7" applyNumberFormat="1" applyFont="1" applyAlignment="1">
      <alignment wrapText="1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54" fillId="8" borderId="32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vertical="center"/>
    </xf>
    <xf numFmtId="2" fontId="22" fillId="8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0" xfId="8" applyNumberFormat="1"/>
    <xf numFmtId="0" fontId="9" fillId="0" borderId="0" xfId="8" applyFont="1"/>
    <xf numFmtId="0" fontId="12" fillId="0" borderId="0" xfId="8" applyFill="1"/>
    <xf numFmtId="0" fontId="12" fillId="0" borderId="0" xfId="8" applyNumberFormat="1" applyFill="1"/>
    <xf numFmtId="0" fontId="18" fillId="0" borderId="49" xfId="0" applyFont="1" applyBorder="1"/>
    <xf numFmtId="0" fontId="8" fillId="0" borderId="0" xfId="8" applyFont="1"/>
    <xf numFmtId="0" fontId="7" fillId="0" borderId="0" xfId="8" applyFont="1"/>
    <xf numFmtId="0" fontId="71" fillId="0" borderId="60" xfId="9" applyFont="1" applyBorder="1"/>
    <xf numFmtId="166" fontId="64" fillId="0" borderId="0" xfId="0" applyNumberFormat="1" applyFont="1" applyAlignment="1" applyProtection="1">
      <alignment vertical="center"/>
      <protection hidden="1"/>
    </xf>
    <xf numFmtId="49" fontId="0" fillId="0" borderId="0" xfId="0" applyNumberFormat="1"/>
    <xf numFmtId="49" fontId="0" fillId="0" borderId="0" xfId="0" applyNumberFormat="1" applyFill="1"/>
    <xf numFmtId="0" fontId="72" fillId="0" borderId="0" xfId="0" applyFont="1"/>
    <xf numFmtId="0" fontId="6" fillId="0" borderId="0" xfId="8" applyFont="1"/>
    <xf numFmtId="49" fontId="5" fillId="0" borderId="0" xfId="7" applyNumberFormat="1" applyFont="1" applyAlignment="1">
      <alignment wrapText="1"/>
    </xf>
    <xf numFmtId="0" fontId="17" fillId="0" borderId="0" xfId="2"/>
    <xf numFmtId="49" fontId="4" fillId="0" borderId="0" xfId="7" applyNumberFormat="1" applyFont="1"/>
    <xf numFmtId="49" fontId="4" fillId="0" borderId="0" xfId="7" applyNumberFormat="1" applyFont="1" applyAlignment="1">
      <alignment wrapText="1"/>
    </xf>
    <xf numFmtId="49" fontId="64" fillId="0" borderId="0" xfId="0" applyNumberFormat="1" applyFont="1" applyAlignment="1" applyProtection="1">
      <alignment vertical="center"/>
      <protection hidden="1"/>
    </xf>
    <xf numFmtId="165" fontId="18" fillId="0" borderId="0" xfId="0" applyNumberFormat="1" applyFont="1" applyAlignment="1" applyProtection="1">
      <alignment vertical="center"/>
      <protection hidden="1"/>
    </xf>
    <xf numFmtId="0" fontId="18" fillId="0" borderId="0" xfId="0" applyFont="1" applyBorder="1"/>
    <xf numFmtId="0" fontId="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49" fontId="3" fillId="0" borderId="0" xfId="8" applyNumberFormat="1" applyFont="1"/>
    <xf numFmtId="49" fontId="2" fillId="0" borderId="0" xfId="8" applyNumberFormat="1" applyFont="1"/>
    <xf numFmtId="0" fontId="1" fillId="0" borderId="0" xfId="8" applyFont="1"/>
    <xf numFmtId="0" fontId="50" fillId="0" borderId="0" xfId="0" applyFont="1" applyAlignment="1" applyProtection="1">
      <alignment horizontal="right" vertical="center" wrapText="1"/>
      <protection hidden="1"/>
    </xf>
    <xf numFmtId="0" fontId="18" fillId="8" borderId="6" xfId="0" applyFont="1" applyFill="1" applyBorder="1" applyAlignment="1" applyProtection="1">
      <alignment horizontal="center" vertical="center" wrapText="1"/>
      <protection locked="0"/>
    </xf>
    <xf numFmtId="0" fontId="18" fillId="8" borderId="34" xfId="0" applyFont="1" applyFill="1" applyBorder="1" applyAlignment="1" applyProtection="1">
      <alignment horizontal="center" vertical="center" wrapText="1"/>
      <protection locked="0"/>
    </xf>
    <xf numFmtId="14" fontId="42" fillId="8" borderId="29" xfId="0" applyNumberFormat="1" applyFont="1" applyFill="1" applyBorder="1" applyAlignment="1" applyProtection="1">
      <alignment horizontal="center" vertical="center"/>
      <protection locked="0"/>
    </xf>
    <xf numFmtId="14" fontId="42" fillId="8" borderId="30" xfId="0" applyNumberFormat="1" applyFont="1" applyFill="1" applyBorder="1" applyAlignment="1" applyProtection="1">
      <alignment horizontal="center" vertical="center"/>
      <protection locked="0"/>
    </xf>
    <xf numFmtId="14" fontId="42" fillId="8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23" fillId="0" borderId="46" xfId="0" applyFont="1" applyBorder="1" applyAlignment="1" applyProtection="1">
      <alignment horizontal="center" vertical="center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36" xfId="0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 applyProtection="1">
      <alignment horizontal="center"/>
    </xf>
    <xf numFmtId="0" fontId="42" fillId="2" borderId="18" xfId="0" applyFont="1" applyFill="1" applyBorder="1" applyAlignment="1" applyProtection="1">
      <alignment horizontal="center" vertical="center"/>
    </xf>
    <xf numFmtId="0" fontId="42" fillId="2" borderId="19" xfId="0" applyFont="1" applyFill="1" applyBorder="1" applyAlignment="1" applyProtection="1">
      <alignment horizontal="center" vertical="center"/>
    </xf>
    <xf numFmtId="0" fontId="42" fillId="2" borderId="20" xfId="0" applyFont="1" applyFill="1" applyBorder="1" applyAlignment="1" applyProtection="1">
      <alignment horizontal="center" vertical="center"/>
    </xf>
    <xf numFmtId="0" fontId="69" fillId="8" borderId="29" xfId="0" applyNumberFormat="1" applyFont="1" applyFill="1" applyBorder="1" applyAlignment="1" applyProtection="1">
      <alignment horizontal="center" vertical="center"/>
      <protection locked="0"/>
    </xf>
    <xf numFmtId="0" fontId="69" fillId="8" borderId="30" xfId="0" applyNumberFormat="1" applyFont="1" applyFill="1" applyBorder="1" applyAlignment="1" applyProtection="1">
      <alignment horizontal="center" vertical="center"/>
      <protection locked="0"/>
    </xf>
    <xf numFmtId="0" fontId="69" fillId="8" borderId="31" xfId="0" applyNumberFormat="1" applyFont="1" applyFill="1" applyBorder="1" applyAlignment="1" applyProtection="1">
      <alignment horizontal="center" vertical="center"/>
      <protection locked="0"/>
    </xf>
    <xf numFmtId="0" fontId="69" fillId="8" borderId="29" xfId="0" applyFont="1" applyFill="1" applyBorder="1" applyAlignment="1" applyProtection="1">
      <alignment horizontal="center" vertical="center"/>
      <protection locked="0"/>
    </xf>
    <xf numFmtId="0" fontId="69" fillId="8" borderId="30" xfId="0" applyFont="1" applyFill="1" applyBorder="1" applyAlignment="1" applyProtection="1">
      <alignment horizontal="center" vertical="center"/>
      <protection locked="0"/>
    </xf>
    <xf numFmtId="0" fontId="69" fillId="8" borderId="31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right" vertical="center"/>
    </xf>
    <xf numFmtId="0" fontId="58" fillId="0" borderId="33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58" fillId="8" borderId="21" xfId="0" applyFont="1" applyFill="1" applyBorder="1" applyAlignment="1" applyProtection="1">
      <alignment vertical="center" wrapText="1"/>
      <protection locked="0"/>
    </xf>
    <xf numFmtId="0" fontId="58" fillId="8" borderId="2" xfId="0" applyFont="1" applyFill="1" applyBorder="1" applyAlignment="1" applyProtection="1">
      <alignment vertical="center" wrapText="1"/>
      <protection locked="0"/>
    </xf>
    <xf numFmtId="0" fontId="58" fillId="8" borderId="22" xfId="0" applyFont="1" applyFill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 vertical="center" wrapText="1"/>
      <protection hidden="1"/>
    </xf>
    <xf numFmtId="0" fontId="23" fillId="7" borderId="39" xfId="0" applyFont="1" applyFill="1" applyBorder="1" applyAlignment="1" applyProtection="1">
      <alignment horizontal="center" vertical="center" wrapText="1"/>
      <protection hidden="1"/>
    </xf>
    <xf numFmtId="0" fontId="23" fillId="7" borderId="38" xfId="0" applyFont="1" applyFill="1" applyBorder="1" applyAlignment="1" applyProtection="1">
      <alignment horizontal="center" vertical="center" wrapText="1"/>
      <protection hidden="1"/>
    </xf>
    <xf numFmtId="0" fontId="56" fillId="0" borderId="15" xfId="0" applyFont="1" applyBorder="1" applyAlignment="1" applyProtection="1">
      <alignment horizontal="right"/>
    </xf>
    <xf numFmtId="0" fontId="56" fillId="0" borderId="0" xfId="0" applyFont="1" applyBorder="1" applyAlignment="1" applyProtection="1">
      <alignment horizontal="right"/>
    </xf>
    <xf numFmtId="166" fontId="54" fillId="8" borderId="23" xfId="0" applyNumberFormat="1" applyFont="1" applyFill="1" applyBorder="1" applyAlignment="1" applyProtection="1">
      <alignment horizontal="center" vertical="center"/>
      <protection locked="0"/>
    </xf>
    <xf numFmtId="166" fontId="54" fillId="8" borderId="25" xfId="0" applyNumberFormat="1" applyFont="1" applyFill="1" applyBorder="1" applyAlignment="1" applyProtection="1">
      <alignment horizontal="center" vertical="center"/>
      <protection locked="0"/>
    </xf>
    <xf numFmtId="0" fontId="58" fillId="8" borderId="18" xfId="0" applyFont="1" applyFill="1" applyBorder="1" applyAlignment="1" applyProtection="1">
      <alignment horizontal="left" vertical="top" wrapText="1"/>
      <protection locked="0"/>
    </xf>
    <xf numFmtId="0" fontId="58" fillId="8" borderId="19" xfId="0" applyFont="1" applyFill="1" applyBorder="1" applyAlignment="1" applyProtection="1">
      <alignment horizontal="left" vertical="top" wrapText="1"/>
      <protection locked="0"/>
    </xf>
    <xf numFmtId="0" fontId="58" fillId="8" borderId="20" xfId="0" applyFont="1" applyFill="1" applyBorder="1" applyAlignment="1" applyProtection="1">
      <alignment horizontal="left" vertical="top" wrapText="1"/>
      <protection locked="0"/>
    </xf>
    <xf numFmtId="0" fontId="58" fillId="8" borderId="15" xfId="0" applyFont="1" applyFill="1" applyBorder="1" applyAlignment="1" applyProtection="1">
      <alignment horizontal="left" vertical="top" wrapText="1"/>
      <protection locked="0"/>
    </xf>
    <xf numFmtId="0" fontId="58" fillId="8" borderId="0" xfId="0" applyFont="1" applyFill="1" applyBorder="1" applyAlignment="1" applyProtection="1">
      <alignment horizontal="left" vertical="top" wrapText="1"/>
      <protection locked="0"/>
    </xf>
    <xf numFmtId="0" fontId="58" fillId="8" borderId="16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wrapText="1"/>
    </xf>
    <xf numFmtId="0" fontId="0" fillId="0" borderId="2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0" fontId="18" fillId="8" borderId="7" xfId="0" applyFont="1" applyFill="1" applyBorder="1" applyAlignment="1" applyProtection="1">
      <alignment horizontal="center" vertical="center" wrapText="1"/>
      <protection locked="0"/>
    </xf>
    <xf numFmtId="0" fontId="18" fillId="8" borderId="58" xfId="0" applyFont="1" applyFill="1" applyBorder="1" applyAlignment="1" applyProtection="1">
      <alignment horizontal="center" vertical="center" wrapText="1"/>
      <protection locked="0"/>
    </xf>
    <xf numFmtId="0" fontId="42" fillId="2" borderId="23" xfId="0" applyFont="1" applyFill="1" applyBorder="1" applyAlignment="1" applyProtection="1">
      <alignment horizontal="center" vertical="center"/>
    </xf>
    <xf numFmtId="0" fontId="42" fillId="2" borderId="24" xfId="0" applyFont="1" applyFill="1" applyBorder="1" applyAlignment="1" applyProtection="1">
      <alignment horizontal="center" vertical="center"/>
    </xf>
    <xf numFmtId="0" fontId="42" fillId="2" borderId="25" xfId="0" applyFont="1" applyFill="1" applyBorder="1" applyAlignment="1" applyProtection="1">
      <alignment horizontal="center" vertical="center"/>
    </xf>
    <xf numFmtId="0" fontId="58" fillId="8" borderId="23" xfId="0" applyFont="1" applyFill="1" applyBorder="1" applyAlignment="1" applyProtection="1">
      <alignment horizontal="center" vertical="center"/>
      <protection locked="0"/>
    </xf>
    <xf numFmtId="0" fontId="58" fillId="8" borderId="24" xfId="0" applyFont="1" applyFill="1" applyBorder="1" applyAlignment="1" applyProtection="1">
      <alignment horizontal="center" vertical="center"/>
      <protection locked="0"/>
    </xf>
    <xf numFmtId="0" fontId="58" fillId="8" borderId="25" xfId="0" applyFont="1" applyFill="1" applyBorder="1" applyAlignment="1" applyProtection="1">
      <alignment horizontal="center" vertical="center"/>
      <protection locked="0"/>
    </xf>
    <xf numFmtId="0" fontId="54" fillId="8" borderId="23" xfId="0" applyFont="1" applyFill="1" applyBorder="1" applyAlignment="1" applyProtection="1">
      <alignment horizontal="center" vertical="center"/>
      <protection locked="0"/>
    </xf>
    <xf numFmtId="0" fontId="54" fillId="8" borderId="24" xfId="0" applyFont="1" applyFill="1" applyBorder="1" applyAlignment="1" applyProtection="1">
      <alignment horizontal="center" vertical="center"/>
      <protection locked="0"/>
    </xf>
    <xf numFmtId="0" fontId="54" fillId="8" borderId="25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right" vertical="center"/>
    </xf>
    <xf numFmtId="0" fontId="56" fillId="0" borderId="0" xfId="0" applyFont="1" applyAlignment="1" applyProtection="1">
      <alignment horizontal="right" vertical="center" wrapText="1"/>
    </xf>
    <xf numFmtId="0" fontId="56" fillId="0" borderId="16" xfId="0" applyFont="1" applyBorder="1" applyAlignment="1" applyProtection="1">
      <alignment horizontal="right" vertical="center" wrapText="1"/>
    </xf>
    <xf numFmtId="0" fontId="56" fillId="0" borderId="0" xfId="0" applyFont="1" applyAlignment="1" applyProtection="1">
      <alignment horizontal="right" vertical="center"/>
    </xf>
    <xf numFmtId="0" fontId="56" fillId="0" borderId="16" xfId="0" applyFont="1" applyBorder="1" applyAlignment="1" applyProtection="1">
      <alignment horizontal="right" vertical="center"/>
    </xf>
    <xf numFmtId="0" fontId="55" fillId="8" borderId="23" xfId="0" applyFont="1" applyFill="1" applyBorder="1" applyAlignment="1" applyProtection="1">
      <alignment horizontal="center" vertical="center" wrapText="1"/>
      <protection locked="0"/>
    </xf>
    <xf numFmtId="0" fontId="55" fillId="8" borderId="24" xfId="0" applyFont="1" applyFill="1" applyBorder="1" applyAlignment="1" applyProtection="1">
      <alignment horizontal="center" vertical="center" wrapText="1"/>
      <protection locked="0"/>
    </xf>
    <xf numFmtId="0" fontId="55" fillId="8" borderId="25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right" vertical="center"/>
    </xf>
    <xf numFmtId="0" fontId="27" fillId="0" borderId="33" xfId="0" applyFont="1" applyBorder="1" applyAlignment="1">
      <alignment horizontal="right" vertical="center"/>
    </xf>
    <xf numFmtId="0" fontId="54" fillId="8" borderId="29" xfId="0" applyFont="1" applyFill="1" applyBorder="1" applyAlignment="1" applyProtection="1">
      <alignment horizontal="center"/>
      <protection locked="0"/>
    </xf>
    <xf numFmtId="0" fontId="54" fillId="8" borderId="30" xfId="0" applyFont="1" applyFill="1" applyBorder="1" applyAlignment="1" applyProtection="1">
      <alignment horizontal="center"/>
      <protection locked="0"/>
    </xf>
    <xf numFmtId="0" fontId="54" fillId="8" borderId="31" xfId="0" applyFont="1" applyFill="1" applyBorder="1" applyAlignment="1" applyProtection="1">
      <alignment horizontal="center"/>
      <protection locked="0"/>
    </xf>
    <xf numFmtId="0" fontId="51" fillId="0" borderId="15" xfId="0" applyFont="1" applyBorder="1" applyAlignment="1" applyProtection="1">
      <alignment horizontal="center"/>
    </xf>
    <xf numFmtId="0" fontId="54" fillId="0" borderId="50" xfId="0" applyFont="1" applyBorder="1" applyAlignment="1">
      <alignment horizontal="center"/>
    </xf>
    <xf numFmtId="0" fontId="54" fillId="0" borderId="51" xfId="0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54" fillId="0" borderId="53" xfId="0" applyFont="1" applyBorder="1" applyAlignment="1">
      <alignment horizontal="center"/>
    </xf>
    <xf numFmtId="0" fontId="54" fillId="0" borderId="54" xfId="0" applyFont="1" applyBorder="1" applyAlignment="1">
      <alignment horizontal="center"/>
    </xf>
    <xf numFmtId="0" fontId="54" fillId="0" borderId="55" xfId="0" applyFont="1" applyBorder="1" applyAlignment="1">
      <alignment horizontal="center"/>
    </xf>
    <xf numFmtId="0" fontId="17" fillId="0" borderId="0" xfId="2"/>
  </cellXfs>
  <cellStyles count="10">
    <cellStyle name="Monétaire 2" xfId="5"/>
    <cellStyle name="Monétaire 2 2" xfId="6"/>
    <cellStyle name="Normal" xfId="0" builtinId="0"/>
    <cellStyle name="Normal 2" xfId="1"/>
    <cellStyle name="Normal 2 2" xfId="4"/>
    <cellStyle name="Normal 3" xfId="2"/>
    <cellStyle name="Normal_Codes" xfId="7"/>
    <cellStyle name="Normal_Codes_1" xfId="8"/>
    <cellStyle name="Normal_Codes_2" xfId="9"/>
    <cellStyle name="Normal_Feuil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814388</xdr:colOff>
      <xdr:row>8</xdr:row>
      <xdr:rowOff>28575</xdr:rowOff>
    </xdr:from>
    <xdr:to>
      <xdr:col>22</xdr:col>
      <xdr:colOff>1238250</xdr:colOff>
      <xdr:row>9</xdr:row>
      <xdr:rowOff>266700</xdr:rowOff>
    </xdr:to>
    <xdr:pic macro="[0]!Effacer">
      <xdr:nvPicPr>
        <xdr:cNvPr id="1235" name="Picture 88" descr="MC900437649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2088" y="1285875"/>
          <a:ext cx="423862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oneCell">
    <xdr:from>
      <xdr:col>2</xdr:col>
      <xdr:colOff>22060</xdr:colOff>
      <xdr:row>0</xdr:row>
      <xdr:rowOff>76200</xdr:rowOff>
    </xdr:from>
    <xdr:to>
      <xdr:col>5</xdr:col>
      <xdr:colOff>1034888</xdr:colOff>
      <xdr:row>9</xdr:row>
      <xdr:rowOff>152400</xdr:rowOff>
    </xdr:to>
    <xdr:pic>
      <xdr:nvPicPr>
        <xdr:cNvPr id="1236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6" t="13979"/>
        <a:stretch>
          <a:fillRect/>
        </a:stretch>
      </xdr:blipFill>
      <xdr:spPr bwMode="auto">
        <a:xfrm>
          <a:off x="260185" y="76200"/>
          <a:ext cx="3394078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1438275</xdr:colOff>
      <xdr:row>8</xdr:row>
      <xdr:rowOff>19050</xdr:rowOff>
    </xdr:from>
    <xdr:to>
      <xdr:col>23</xdr:col>
      <xdr:colOff>609600</xdr:colOff>
      <xdr:row>10</xdr:row>
      <xdr:rowOff>19050</xdr:rowOff>
    </xdr:to>
    <xdr:sp macro="" textlink="">
      <xdr:nvSpPr>
        <xdr:cNvPr id="4" name="ZoneTexte 3"/>
        <xdr:cNvSpPr txBox="1"/>
      </xdr:nvSpPr>
      <xdr:spPr>
        <a:xfrm>
          <a:off x="17325975" y="1276350"/>
          <a:ext cx="17430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CA" sz="1100"/>
            <a:t>Cliquez sur</a:t>
          </a:r>
          <a:r>
            <a:rPr lang="fr-CA" sz="1100" baseline="0"/>
            <a:t> le bouton à gauche</a:t>
          </a:r>
          <a:r>
            <a:rPr lang="fr-CA" sz="1100"/>
            <a:t> pour remise à zéro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657225</xdr:colOff>
          <xdr:row>55</xdr:row>
          <xdr:rowOff>114300</xdr:rowOff>
        </xdr:from>
        <xdr:to>
          <xdr:col>22</xdr:col>
          <xdr:colOff>2390775</xdr:colOff>
          <xdr:row>56</xdr:row>
          <xdr:rowOff>247650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Archiver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619125</xdr:colOff>
          <xdr:row>51</xdr:row>
          <xdr:rowOff>19050</xdr:rowOff>
        </xdr:from>
        <xdr:to>
          <xdr:col>22</xdr:col>
          <xdr:colOff>2352675</xdr:colOff>
          <xdr:row>51</xdr:row>
          <xdr:rowOff>390525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Enregistrer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657225</xdr:colOff>
          <xdr:row>53</xdr:row>
          <xdr:rowOff>66675</xdr:rowOff>
        </xdr:from>
        <xdr:to>
          <xdr:col>22</xdr:col>
          <xdr:colOff>2381250</xdr:colOff>
          <xdr:row>54</xdr:row>
          <xdr:rowOff>304800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Vérifier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347663</xdr:colOff>
      <xdr:row>8</xdr:row>
      <xdr:rowOff>47625</xdr:rowOff>
    </xdr:from>
    <xdr:to>
      <xdr:col>19</xdr:col>
      <xdr:colOff>771525</xdr:colOff>
      <xdr:row>9</xdr:row>
      <xdr:rowOff>285750</xdr:rowOff>
    </xdr:to>
    <xdr:pic macro="[0]!Effacer">
      <xdr:nvPicPr>
        <xdr:cNvPr id="2" name="Picture 88" descr="MC900437649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9338" y="1304925"/>
          <a:ext cx="423862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oneCell">
    <xdr:from>
      <xdr:col>2</xdr:col>
      <xdr:colOff>133348</xdr:colOff>
      <xdr:row>0</xdr:row>
      <xdr:rowOff>57150</xdr:rowOff>
    </xdr:from>
    <xdr:to>
      <xdr:col>5</xdr:col>
      <xdr:colOff>711038</xdr:colOff>
      <xdr:row>8</xdr:row>
      <xdr:rowOff>95250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6" t="13979"/>
        <a:stretch>
          <a:fillRect/>
        </a:stretch>
      </xdr:blipFill>
      <xdr:spPr bwMode="auto">
        <a:xfrm>
          <a:off x="371473" y="57150"/>
          <a:ext cx="295894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8</xdr:row>
      <xdr:rowOff>19050</xdr:rowOff>
    </xdr:from>
    <xdr:to>
      <xdr:col>21</xdr:col>
      <xdr:colOff>1404937</xdr:colOff>
      <xdr:row>10</xdr:row>
      <xdr:rowOff>19050</xdr:rowOff>
    </xdr:to>
    <xdr:sp macro="" textlink="">
      <xdr:nvSpPr>
        <xdr:cNvPr id="4" name="ZoneTexte 3"/>
        <xdr:cNvSpPr txBox="1"/>
      </xdr:nvSpPr>
      <xdr:spPr>
        <a:xfrm>
          <a:off x="14373225" y="1276350"/>
          <a:ext cx="2157412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CA" sz="1100"/>
            <a:t>Cliquez sur</a:t>
          </a:r>
          <a:r>
            <a:rPr lang="fr-CA" sz="1100" baseline="0"/>
            <a:t> le bouton à gauche</a:t>
          </a:r>
          <a:r>
            <a:rPr lang="fr-CA" sz="1100"/>
            <a:t> pour remise à zéro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619125</xdr:colOff>
          <xdr:row>54</xdr:row>
          <xdr:rowOff>9525</xdr:rowOff>
        </xdr:from>
        <xdr:to>
          <xdr:col>21</xdr:col>
          <xdr:colOff>2352675</xdr:colOff>
          <xdr:row>55</xdr:row>
          <xdr:rowOff>38100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Archiver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619125</xdr:colOff>
          <xdr:row>51</xdr:row>
          <xdr:rowOff>19050</xdr:rowOff>
        </xdr:from>
        <xdr:to>
          <xdr:col>21</xdr:col>
          <xdr:colOff>2352675</xdr:colOff>
          <xdr:row>51</xdr:row>
          <xdr:rowOff>390525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Enregistrer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2216946</xdr:colOff>
      <xdr:row>0</xdr:row>
      <xdr:rowOff>0</xdr:rowOff>
    </xdr:from>
    <xdr:to>
      <xdr:col>9</xdr:col>
      <xdr:colOff>204791</xdr:colOff>
      <xdr:row>7</xdr:row>
      <xdr:rowOff>133350</xdr:rowOff>
    </xdr:to>
    <xdr:sp macro="" textlink="">
      <xdr:nvSpPr>
        <xdr:cNvPr id="7" name="Bulle ronde 6"/>
        <xdr:cNvSpPr/>
      </xdr:nvSpPr>
      <xdr:spPr>
        <a:xfrm>
          <a:off x="4836321" y="0"/>
          <a:ext cx="2321720" cy="1238250"/>
        </a:xfrm>
        <a:prstGeom prst="wedgeEllipseCallout">
          <a:avLst>
            <a:gd name="adj1" fmla="val -11602"/>
            <a:gd name="adj2" fmla="val 67308"/>
          </a:avLst>
        </a:prstGeom>
        <a:solidFill>
          <a:schemeClr val="accent6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A" sz="1800"/>
            <a:t>Sélectionner</a:t>
          </a:r>
          <a:r>
            <a:rPr lang="fr-CA" sz="1800" baseline="0"/>
            <a:t> le CISSS concerné</a:t>
          </a:r>
          <a:endParaRPr lang="fr-CA" sz="1800"/>
        </a:p>
      </xdr:txBody>
    </xdr:sp>
    <xdr:clientData/>
  </xdr:twoCellAnchor>
  <xdr:twoCellAnchor>
    <xdr:from>
      <xdr:col>3</xdr:col>
      <xdr:colOff>116684</xdr:colOff>
      <xdr:row>5</xdr:row>
      <xdr:rowOff>57150</xdr:rowOff>
    </xdr:from>
    <xdr:to>
      <xdr:col>5</xdr:col>
      <xdr:colOff>990604</xdr:colOff>
      <xdr:row>11</xdr:row>
      <xdr:rowOff>85725</xdr:rowOff>
    </xdr:to>
    <xdr:sp macro="" textlink="">
      <xdr:nvSpPr>
        <xdr:cNvPr id="8" name="Bulle ronde 7"/>
        <xdr:cNvSpPr/>
      </xdr:nvSpPr>
      <xdr:spPr>
        <a:xfrm>
          <a:off x="1288259" y="857250"/>
          <a:ext cx="2321720" cy="1238250"/>
        </a:xfrm>
        <a:prstGeom prst="wedgeEllipseCallout">
          <a:avLst>
            <a:gd name="adj1" fmla="val -11602"/>
            <a:gd name="adj2" fmla="val 67308"/>
          </a:avLst>
        </a:prstGeom>
        <a:solidFill>
          <a:schemeClr val="accent6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A" sz="1800"/>
            <a:t>Inscrire</a:t>
          </a:r>
          <a:r>
            <a:rPr lang="fr-CA" sz="1800" baseline="0"/>
            <a:t> le nom de l'employé</a:t>
          </a:r>
          <a:endParaRPr lang="fr-CA" sz="1800"/>
        </a:p>
      </xdr:txBody>
    </xdr:sp>
    <xdr:clientData/>
  </xdr:twoCellAnchor>
  <xdr:twoCellAnchor>
    <xdr:from>
      <xdr:col>14</xdr:col>
      <xdr:colOff>2202658</xdr:colOff>
      <xdr:row>6</xdr:row>
      <xdr:rowOff>23811</xdr:rowOff>
    </xdr:from>
    <xdr:to>
      <xdr:col>19</xdr:col>
      <xdr:colOff>388146</xdr:colOff>
      <xdr:row>13</xdr:row>
      <xdr:rowOff>52386</xdr:rowOff>
    </xdr:to>
    <xdr:sp macro="" textlink="">
      <xdr:nvSpPr>
        <xdr:cNvPr id="9" name="Bulle ronde 8"/>
        <xdr:cNvSpPr/>
      </xdr:nvSpPr>
      <xdr:spPr>
        <a:xfrm>
          <a:off x="11432383" y="976311"/>
          <a:ext cx="2357438" cy="1476375"/>
        </a:xfrm>
        <a:prstGeom prst="wedgeEllipseCallout">
          <a:avLst>
            <a:gd name="adj1" fmla="val -80149"/>
            <a:gd name="adj2" fmla="val 48294"/>
          </a:avLst>
        </a:prstGeom>
        <a:solidFill>
          <a:schemeClr val="accent6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A" sz="1800"/>
            <a:t>Inscrire</a:t>
          </a:r>
          <a:r>
            <a:rPr lang="fr-CA" sz="1800" baseline="0"/>
            <a:t> le prénom de l'employé</a:t>
          </a:r>
          <a:endParaRPr lang="fr-CA" sz="1800"/>
        </a:p>
      </xdr:txBody>
    </xdr:sp>
    <xdr:clientData/>
  </xdr:twoCellAnchor>
  <xdr:twoCellAnchor>
    <xdr:from>
      <xdr:col>21</xdr:col>
      <xdr:colOff>1033465</xdr:colOff>
      <xdr:row>4</xdr:row>
      <xdr:rowOff>126205</xdr:rowOff>
    </xdr:from>
    <xdr:to>
      <xdr:col>24</xdr:col>
      <xdr:colOff>61915</xdr:colOff>
      <xdr:row>11</xdr:row>
      <xdr:rowOff>157162</xdr:rowOff>
    </xdr:to>
    <xdr:sp macro="" textlink="">
      <xdr:nvSpPr>
        <xdr:cNvPr id="10" name="Bulle ronde 9"/>
        <xdr:cNvSpPr/>
      </xdr:nvSpPr>
      <xdr:spPr>
        <a:xfrm>
          <a:off x="16159165" y="773905"/>
          <a:ext cx="2286000" cy="1393032"/>
        </a:xfrm>
        <a:prstGeom prst="wedgeEllipseCallout">
          <a:avLst>
            <a:gd name="adj1" fmla="val -69038"/>
            <a:gd name="adj2" fmla="val 64423"/>
          </a:avLst>
        </a:prstGeom>
        <a:solidFill>
          <a:schemeClr val="accent6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A" sz="1800"/>
            <a:t>Inscrire</a:t>
          </a:r>
          <a:r>
            <a:rPr lang="fr-CA" sz="1800" baseline="0"/>
            <a:t> le matricule de l'employé</a:t>
          </a:r>
          <a:endParaRPr lang="fr-CA" sz="1800"/>
        </a:p>
      </xdr:txBody>
    </xdr:sp>
    <xdr:clientData/>
  </xdr:twoCellAnchor>
  <xdr:twoCellAnchor>
    <xdr:from>
      <xdr:col>5</xdr:col>
      <xdr:colOff>1871664</xdr:colOff>
      <xdr:row>9</xdr:row>
      <xdr:rowOff>280985</xdr:rowOff>
    </xdr:from>
    <xdr:to>
      <xdr:col>11</xdr:col>
      <xdr:colOff>30958</xdr:colOff>
      <xdr:row>15</xdr:row>
      <xdr:rowOff>45242</xdr:rowOff>
    </xdr:to>
    <xdr:sp macro="" textlink="">
      <xdr:nvSpPr>
        <xdr:cNvPr id="11" name="Bulle ronde 10"/>
        <xdr:cNvSpPr/>
      </xdr:nvSpPr>
      <xdr:spPr>
        <a:xfrm>
          <a:off x="4491039" y="1690685"/>
          <a:ext cx="3036094" cy="1393032"/>
        </a:xfrm>
        <a:prstGeom prst="wedgeEllipseCallout">
          <a:avLst>
            <a:gd name="adj1" fmla="val 47824"/>
            <a:gd name="adj2" fmla="val 84081"/>
          </a:avLst>
        </a:prstGeom>
        <a:solidFill>
          <a:schemeClr val="accent6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A" sz="1800"/>
            <a:t>Inscrire</a:t>
          </a:r>
          <a:r>
            <a:rPr lang="fr-CA" sz="1800" baseline="0"/>
            <a:t> les dates de la période touchée par la correction</a:t>
          </a:r>
          <a:endParaRPr lang="fr-CA" sz="1800"/>
        </a:p>
      </xdr:txBody>
    </xdr:sp>
    <xdr:clientData/>
  </xdr:twoCellAnchor>
  <xdr:twoCellAnchor>
    <xdr:from>
      <xdr:col>2</xdr:col>
      <xdr:colOff>371475</xdr:colOff>
      <xdr:row>16</xdr:row>
      <xdr:rowOff>61909</xdr:rowOff>
    </xdr:from>
    <xdr:to>
      <xdr:col>7</xdr:col>
      <xdr:colOff>26195</xdr:colOff>
      <xdr:row>22</xdr:row>
      <xdr:rowOff>442910</xdr:rowOff>
    </xdr:to>
    <xdr:sp macro="" textlink="">
      <xdr:nvSpPr>
        <xdr:cNvPr id="12" name="Bulle ronde 11"/>
        <xdr:cNvSpPr/>
      </xdr:nvSpPr>
      <xdr:spPr>
        <a:xfrm>
          <a:off x="609600" y="3214684"/>
          <a:ext cx="5417345" cy="1428751"/>
        </a:xfrm>
        <a:prstGeom prst="wedgeEllipseCallout">
          <a:avLst>
            <a:gd name="adj1" fmla="val 231"/>
            <a:gd name="adj2" fmla="val 111642"/>
          </a:avLst>
        </a:prstGeom>
        <a:solidFill>
          <a:schemeClr val="accent6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A" sz="1800"/>
            <a:t>Inscrire</a:t>
          </a:r>
          <a:r>
            <a:rPr lang="fr-CA" sz="1800" baseline="0"/>
            <a:t> seulement les informations qui ont été inscrites sur le relevé de présence qui doivent être corrigées</a:t>
          </a:r>
          <a:endParaRPr lang="fr-CA" sz="1800"/>
        </a:p>
      </xdr:txBody>
    </xdr:sp>
    <xdr:clientData/>
  </xdr:twoCellAnchor>
  <xdr:twoCellAnchor>
    <xdr:from>
      <xdr:col>15</xdr:col>
      <xdr:colOff>28574</xdr:colOff>
      <xdr:row>19</xdr:row>
      <xdr:rowOff>11904</xdr:rowOff>
    </xdr:from>
    <xdr:to>
      <xdr:col>21</xdr:col>
      <xdr:colOff>1902619</xdr:colOff>
      <xdr:row>24</xdr:row>
      <xdr:rowOff>230980</xdr:rowOff>
    </xdr:to>
    <xdr:sp macro="" textlink="">
      <xdr:nvSpPr>
        <xdr:cNvPr id="13" name="Bulle ronde 12"/>
        <xdr:cNvSpPr/>
      </xdr:nvSpPr>
      <xdr:spPr>
        <a:xfrm>
          <a:off x="11610974" y="3631404"/>
          <a:ext cx="5417345" cy="1428751"/>
        </a:xfrm>
        <a:prstGeom prst="wedgeEllipseCallout">
          <a:avLst>
            <a:gd name="adj1" fmla="val -73307"/>
            <a:gd name="adj2" fmla="val 145142"/>
          </a:avLst>
        </a:prstGeom>
        <a:solidFill>
          <a:schemeClr val="accent6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A" sz="1800"/>
            <a:t>Inscrire</a:t>
          </a:r>
          <a:r>
            <a:rPr lang="fr-CA" sz="1800" baseline="0"/>
            <a:t> les nouvelles informations qui auraient dût être inscrites au relevé de présence et payées à l'employé</a:t>
          </a:r>
          <a:endParaRPr lang="fr-CA" sz="1800"/>
        </a:p>
      </xdr:txBody>
    </xdr:sp>
    <xdr:clientData/>
  </xdr:twoCellAnchor>
  <xdr:twoCellAnchor>
    <xdr:from>
      <xdr:col>2</xdr:col>
      <xdr:colOff>323850</xdr:colOff>
      <xdr:row>31</xdr:row>
      <xdr:rowOff>240505</xdr:rowOff>
    </xdr:from>
    <xdr:to>
      <xdr:col>6</xdr:col>
      <xdr:colOff>578645</xdr:colOff>
      <xdr:row>38</xdr:row>
      <xdr:rowOff>76199</xdr:rowOff>
    </xdr:to>
    <xdr:sp macro="" textlink="">
      <xdr:nvSpPr>
        <xdr:cNvPr id="14" name="Bulle ronde 13"/>
        <xdr:cNvSpPr/>
      </xdr:nvSpPr>
      <xdr:spPr>
        <a:xfrm>
          <a:off x="561975" y="7479505"/>
          <a:ext cx="5417345" cy="2035969"/>
        </a:xfrm>
        <a:prstGeom prst="wedgeEllipseCallout">
          <a:avLst>
            <a:gd name="adj1" fmla="val -30978"/>
            <a:gd name="adj2" fmla="val 142182"/>
          </a:avLst>
        </a:prstGeom>
        <a:solidFill>
          <a:schemeClr val="accent6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A" sz="1800"/>
            <a:t>Inscrire</a:t>
          </a:r>
          <a:r>
            <a:rPr lang="fr-CA" sz="1800" baseline="0"/>
            <a:t> au besoin des informations supplémentaires qui peuvent aider à comprendre le changement au relevé de présence</a:t>
          </a:r>
          <a:endParaRPr lang="fr-CA" sz="1800"/>
        </a:p>
      </xdr:txBody>
    </xdr:sp>
    <xdr:clientData/>
  </xdr:twoCellAnchor>
  <xdr:twoCellAnchor>
    <xdr:from>
      <xdr:col>11</xdr:col>
      <xdr:colOff>204787</xdr:colOff>
      <xdr:row>35</xdr:row>
      <xdr:rowOff>30954</xdr:rowOff>
    </xdr:from>
    <xdr:to>
      <xdr:col>20</xdr:col>
      <xdr:colOff>719140</xdr:colOff>
      <xdr:row>40</xdr:row>
      <xdr:rowOff>209549</xdr:rowOff>
    </xdr:to>
    <xdr:sp macro="" textlink="">
      <xdr:nvSpPr>
        <xdr:cNvPr id="15" name="Bulle ronde 14"/>
        <xdr:cNvSpPr/>
      </xdr:nvSpPr>
      <xdr:spPr>
        <a:xfrm>
          <a:off x="7700962" y="8527254"/>
          <a:ext cx="7381878" cy="1750220"/>
        </a:xfrm>
        <a:prstGeom prst="wedgeEllipseCallout">
          <a:avLst>
            <a:gd name="adj1" fmla="val -85259"/>
            <a:gd name="adj2" fmla="val 176302"/>
          </a:avLst>
        </a:prstGeom>
        <a:solidFill>
          <a:schemeClr val="accent6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A" sz="1800"/>
            <a:t>Inscrire le nom du gestionnaire.</a:t>
          </a:r>
          <a:r>
            <a:rPr lang="fr-CA" sz="1800" baseline="0"/>
            <a:t> L'avis doit obligatoirement être envoyé par courriel par le gestionnaire ou du moins il doit être en copie conforme.</a:t>
          </a:r>
          <a:endParaRPr lang="fr-CA" sz="1800"/>
        </a:p>
      </xdr:txBody>
    </xdr:sp>
    <xdr:clientData/>
  </xdr:twoCellAnchor>
  <xdr:twoCellAnchor>
    <xdr:from>
      <xdr:col>2</xdr:col>
      <xdr:colOff>766762</xdr:colOff>
      <xdr:row>55</xdr:row>
      <xdr:rowOff>121440</xdr:rowOff>
    </xdr:from>
    <xdr:to>
      <xdr:col>5</xdr:col>
      <xdr:colOff>659609</xdr:colOff>
      <xdr:row>61</xdr:row>
      <xdr:rowOff>40481</xdr:rowOff>
    </xdr:to>
    <xdr:sp macro="" textlink="">
      <xdr:nvSpPr>
        <xdr:cNvPr id="16" name="Bulle ronde 15"/>
        <xdr:cNvSpPr/>
      </xdr:nvSpPr>
      <xdr:spPr>
        <a:xfrm>
          <a:off x="1004887" y="14142240"/>
          <a:ext cx="2274097" cy="1023941"/>
        </a:xfrm>
        <a:prstGeom prst="wedgeEllipseCallout">
          <a:avLst>
            <a:gd name="adj1" fmla="val 27785"/>
            <a:gd name="adj2" fmla="val -138959"/>
          </a:avLst>
        </a:prstGeom>
        <a:solidFill>
          <a:schemeClr val="accent6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A" sz="1800"/>
            <a:t>Inscrire</a:t>
          </a:r>
          <a:r>
            <a:rPr lang="fr-CA" sz="1800" baseline="0"/>
            <a:t> la date d'approbation</a:t>
          </a:r>
          <a:endParaRPr lang="fr-CA" sz="1800"/>
        </a:p>
      </xdr:txBody>
    </xdr:sp>
    <xdr:clientData/>
  </xdr:twoCellAnchor>
  <xdr:twoCellAnchor>
    <xdr:from>
      <xdr:col>8</xdr:col>
      <xdr:colOff>21433</xdr:colOff>
      <xdr:row>56</xdr:row>
      <xdr:rowOff>171447</xdr:rowOff>
    </xdr:from>
    <xdr:to>
      <xdr:col>14</xdr:col>
      <xdr:colOff>864396</xdr:colOff>
      <xdr:row>65</xdr:row>
      <xdr:rowOff>66673</xdr:rowOff>
    </xdr:to>
    <xdr:sp macro="" textlink="">
      <xdr:nvSpPr>
        <xdr:cNvPr id="17" name="Bulle ronde 16"/>
        <xdr:cNvSpPr/>
      </xdr:nvSpPr>
      <xdr:spPr>
        <a:xfrm>
          <a:off x="6593683" y="14430372"/>
          <a:ext cx="3500438" cy="1428751"/>
        </a:xfrm>
        <a:prstGeom prst="wedgeEllipseCallout">
          <a:avLst>
            <a:gd name="adj1" fmla="val -121287"/>
            <a:gd name="adj2" fmla="val -85025"/>
          </a:avLst>
        </a:prstGeom>
        <a:solidFill>
          <a:schemeClr val="accent6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A" sz="1800"/>
            <a:t>Inscrire</a:t>
          </a:r>
          <a:r>
            <a:rPr lang="fr-CA" sz="1800" baseline="0"/>
            <a:t> Le numéro de téléphone du gestionnaire</a:t>
          </a:r>
          <a:endParaRPr lang="fr-CA" sz="1800"/>
        </a:p>
      </xdr:txBody>
    </xdr:sp>
    <xdr:clientData/>
  </xdr:twoCellAnchor>
  <xdr:twoCellAnchor>
    <xdr:from>
      <xdr:col>14</xdr:col>
      <xdr:colOff>38099</xdr:colOff>
      <xdr:row>50</xdr:row>
      <xdr:rowOff>264317</xdr:rowOff>
    </xdr:from>
    <xdr:to>
      <xdr:col>16</xdr:col>
      <xdr:colOff>407196</xdr:colOff>
      <xdr:row>56</xdr:row>
      <xdr:rowOff>264318</xdr:rowOff>
    </xdr:to>
    <xdr:sp macro="" textlink="">
      <xdr:nvSpPr>
        <xdr:cNvPr id="18" name="Bulle ronde 17"/>
        <xdr:cNvSpPr/>
      </xdr:nvSpPr>
      <xdr:spPr>
        <a:xfrm>
          <a:off x="9267824" y="13027817"/>
          <a:ext cx="3226597" cy="1495426"/>
        </a:xfrm>
        <a:prstGeom prst="wedgeEllipseCallout">
          <a:avLst>
            <a:gd name="adj1" fmla="val -110291"/>
            <a:gd name="adj2" fmla="val 6040"/>
          </a:avLst>
        </a:prstGeom>
        <a:solidFill>
          <a:schemeClr val="accent6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A" sz="1800"/>
            <a:t>Inscrire</a:t>
          </a:r>
          <a:r>
            <a:rPr lang="fr-CA" sz="1800" baseline="0"/>
            <a:t> Le poste téléphonique du gestionnaire</a:t>
          </a:r>
          <a:endParaRPr lang="fr-CA" sz="1800"/>
        </a:p>
      </xdr:txBody>
    </xdr:sp>
    <xdr:clientData/>
  </xdr:twoCellAnchor>
  <xdr:twoCellAnchor>
    <xdr:from>
      <xdr:col>23</xdr:col>
      <xdr:colOff>100014</xdr:colOff>
      <xdr:row>22</xdr:row>
      <xdr:rowOff>69055</xdr:rowOff>
    </xdr:from>
    <xdr:to>
      <xdr:col>28</xdr:col>
      <xdr:colOff>76199</xdr:colOff>
      <xdr:row>25</xdr:row>
      <xdr:rowOff>223837</xdr:rowOff>
    </xdr:to>
    <xdr:sp macro="" textlink="">
      <xdr:nvSpPr>
        <xdr:cNvPr id="19" name="Bulle ronde 18"/>
        <xdr:cNvSpPr/>
      </xdr:nvSpPr>
      <xdr:spPr>
        <a:xfrm>
          <a:off x="18349914" y="4269580"/>
          <a:ext cx="3157535" cy="1393032"/>
        </a:xfrm>
        <a:prstGeom prst="wedgeEllipseCallout">
          <a:avLst>
            <a:gd name="adj1" fmla="val -61195"/>
            <a:gd name="adj2" fmla="val 62372"/>
          </a:avLst>
        </a:prstGeom>
        <a:solidFill>
          <a:schemeClr val="accent6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CA" sz="1800"/>
            <a:t>Inscrire</a:t>
          </a:r>
          <a:r>
            <a:rPr lang="fr-CA" sz="1800" baseline="0"/>
            <a:t> le nombre d'heures de prime format 0,00</a:t>
          </a:r>
          <a:endParaRPr lang="fr-CA" sz="18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H73"/>
  <sheetViews>
    <sheetView showGridLines="0" tabSelected="1" zoomScaleNormal="100" workbookViewId="0">
      <selection activeCell="O10" sqref="O10"/>
    </sheetView>
  </sheetViews>
  <sheetFormatPr baseColWidth="10" defaultRowHeight="12.75" x14ac:dyDescent="0.2"/>
  <cols>
    <col min="1" max="1" width="1.7109375" style="16" customWidth="1"/>
    <col min="2" max="2" width="1.85546875" style="16" customWidth="1"/>
    <col min="3" max="3" width="14" style="15" customWidth="1"/>
    <col min="4" max="4" width="10.85546875" style="16" bestFit="1" customWidth="1"/>
    <col min="5" max="5" width="10.85546875" style="16" customWidth="1"/>
    <col min="6" max="6" width="41.7109375" style="16" customWidth="1"/>
    <col min="7" max="7" width="9" style="16" customWidth="1"/>
    <col min="8" max="8" width="8.5703125" style="16" bestFit="1" customWidth="1"/>
    <col min="9" max="9" width="5.7109375" style="16" bestFit="1" customWidth="1"/>
    <col min="10" max="10" width="7" style="16" bestFit="1" customWidth="1"/>
    <col min="11" max="11" width="1.140625" style="16" customWidth="1"/>
    <col min="12" max="12" width="10.28515625" style="16" customWidth="1"/>
    <col min="13" max="13" width="3.5703125" style="16" customWidth="1"/>
    <col min="14" max="14" width="12.140625" style="16" bestFit="1" customWidth="1"/>
    <col min="15" max="15" width="35.28515625" style="16" customWidth="1"/>
    <col min="16" max="16" width="7.5703125" style="16" customWidth="1"/>
    <col min="17" max="17" width="7" style="16" bestFit="1" customWidth="1"/>
    <col min="18" max="18" width="5.7109375" style="16" bestFit="1" customWidth="1"/>
    <col min="19" max="19" width="7" style="16" bestFit="1" customWidth="1"/>
    <col min="20" max="20" width="14.42578125" style="16" customWidth="1"/>
    <col min="21" max="22" width="11.42578125" style="16" customWidth="1"/>
    <col min="23" max="23" width="38.5703125" style="16" customWidth="1"/>
    <col min="24" max="24" width="11.140625" style="16" bestFit="1" customWidth="1"/>
    <col min="25" max="25" width="2" style="16" customWidth="1"/>
    <col min="26" max="29" width="11.42578125" style="16"/>
    <col min="30" max="30" width="19.42578125" style="16" bestFit="1" customWidth="1"/>
    <col min="31" max="16384" width="11.42578125" style="16"/>
  </cols>
  <sheetData>
    <row r="1" spans="1:34" x14ac:dyDescent="0.2">
      <c r="Z1" s="172"/>
      <c r="AA1" s="274"/>
      <c r="AB1" s="172"/>
      <c r="AC1" s="273"/>
      <c r="AD1" s="172"/>
      <c r="AE1" s="172"/>
      <c r="AF1" s="172"/>
      <c r="AH1" s="172">
        <f>LEN(W14)</f>
        <v>0</v>
      </c>
    </row>
    <row r="2" spans="1:34" x14ac:dyDescent="0.2">
      <c r="AA2" s="175"/>
      <c r="AB2" s="172"/>
      <c r="AC2" s="172"/>
      <c r="AD2" s="172"/>
      <c r="AE2" s="172"/>
      <c r="AF2" s="172"/>
      <c r="AH2" s="172">
        <f>IF(O10="CENTRE",IF(AH1=1,CONCATENATE("00000",W14),IF(AH1=2,CONCATENATE("0000",W14),IF(AH1=3,CONCATENATE("000",W14),IF(AH1=4,CONCATENATE("00",W14),IF(AH1=5,CONCATENATE("0",W14),W14))))),W14)</f>
        <v>0</v>
      </c>
    </row>
    <row r="3" spans="1:34" x14ac:dyDescent="0.2">
      <c r="A3" s="172">
        <v>1</v>
      </c>
      <c r="AA3" s="172"/>
      <c r="AB3" s="172"/>
      <c r="AC3" s="172"/>
      <c r="AD3" s="172"/>
      <c r="AE3" s="172"/>
      <c r="AF3" s="172"/>
    </row>
    <row r="4" spans="1:34" x14ac:dyDescent="0.2">
      <c r="AA4" s="172"/>
      <c r="AB4" s="172"/>
      <c r="AC4" s="172"/>
      <c r="AD4" s="172"/>
      <c r="AE4" s="172"/>
      <c r="AF4" s="172"/>
    </row>
    <row r="5" spans="1:34" ht="12" customHeight="1" x14ac:dyDescent="0.2">
      <c r="G5" s="282" t="s">
        <v>262</v>
      </c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111"/>
      <c r="AA5" s="172"/>
      <c r="AB5" s="172"/>
      <c r="AC5" s="172"/>
      <c r="AD5" s="172"/>
      <c r="AE5" s="172"/>
      <c r="AF5" s="172"/>
    </row>
    <row r="6" spans="1:34" ht="12" customHeight="1" x14ac:dyDescent="0.2">
      <c r="F6" s="24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111"/>
      <c r="AA6" s="172"/>
      <c r="AB6" s="172"/>
      <c r="AC6" s="172"/>
      <c r="AD6" s="172"/>
      <c r="AE6" s="172"/>
      <c r="AF6" s="172"/>
    </row>
    <row r="7" spans="1:34" ht="12" customHeight="1" x14ac:dyDescent="0.2">
      <c r="F7" s="24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111"/>
      <c r="AA7" s="172"/>
      <c r="AB7" s="172"/>
      <c r="AC7" s="172"/>
      <c r="AD7" s="172"/>
      <c r="AE7" s="172"/>
      <c r="AF7" s="172"/>
    </row>
    <row r="8" spans="1:34" ht="12" customHeight="1" x14ac:dyDescent="0.2">
      <c r="I8" s="32"/>
      <c r="J8" s="32"/>
      <c r="AA8" s="172"/>
      <c r="AB8" s="172"/>
      <c r="AC8" s="172"/>
      <c r="AD8" s="172"/>
      <c r="AE8" s="172"/>
      <c r="AF8" s="172"/>
    </row>
    <row r="9" spans="1:34" ht="12" customHeight="1" thickBot="1" x14ac:dyDescent="0.25">
      <c r="I9" s="32"/>
      <c r="J9" s="32"/>
      <c r="AA9" s="172"/>
      <c r="AB9" s="172"/>
      <c r="AC9" s="172"/>
      <c r="AD9" s="172"/>
      <c r="AE9" s="172"/>
      <c r="AF9" s="172"/>
    </row>
    <row r="10" spans="1:34" ht="23.25" customHeight="1" thickBot="1" x14ac:dyDescent="0.35">
      <c r="D10" s="251"/>
      <c r="E10" s="251"/>
      <c r="F10" s="252"/>
      <c r="G10" s="21"/>
      <c r="J10" s="179"/>
      <c r="K10" s="179"/>
      <c r="L10" s="251" t="s">
        <v>258</v>
      </c>
      <c r="M10" s="179"/>
      <c r="N10" s="179"/>
      <c r="O10" s="253"/>
      <c r="P10" s="254"/>
      <c r="Q10" s="254"/>
      <c r="R10" s="88"/>
      <c r="AA10" s="172" t="e">
        <f>CONCATENATE(CISSS,"\FT\Avis de modification\ARCHIVÉ\",Année,"\P0",Période,"\"," ",Matricule, " ", Prénom, " ", Nom,"  ",AC25)</f>
        <v>#N/A</v>
      </c>
      <c r="AB10" s="172"/>
      <c r="AC10" s="172"/>
      <c r="AD10" s="172"/>
      <c r="AE10" s="172"/>
      <c r="AF10" s="172"/>
    </row>
    <row r="11" spans="1:34" ht="24" customHeight="1" x14ac:dyDescent="0.2">
      <c r="I11" s="23"/>
      <c r="J11" s="23"/>
      <c r="AA11" s="172"/>
      <c r="AB11" s="172"/>
      <c r="AC11" s="172"/>
      <c r="AD11" s="172"/>
      <c r="AE11" s="172"/>
      <c r="AF11" s="172"/>
    </row>
    <row r="12" spans="1:34" ht="18.75" customHeight="1" x14ac:dyDescent="0.2">
      <c r="B12" s="58"/>
      <c r="C12" s="296" t="s">
        <v>210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8"/>
      <c r="Y12" s="121"/>
      <c r="AA12" s="172"/>
      <c r="AB12" s="172"/>
      <c r="AC12" s="172"/>
      <c r="AD12" s="172"/>
      <c r="AE12" s="172"/>
      <c r="AF12" s="172"/>
    </row>
    <row r="13" spans="1:34" ht="12" customHeight="1" thickBot="1" x14ac:dyDescent="0.3">
      <c r="B13" s="58"/>
      <c r="C13" s="123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124"/>
      <c r="Y13" s="123"/>
      <c r="AA13" s="172"/>
      <c r="AB13" s="172"/>
      <c r="AC13" s="172"/>
      <c r="AD13" s="172"/>
      <c r="AE13" s="172"/>
      <c r="AF13" s="172"/>
    </row>
    <row r="14" spans="1:34" ht="37.5" customHeight="1" thickBot="1" x14ac:dyDescent="0.25">
      <c r="B14" s="58"/>
      <c r="C14" s="145" t="s">
        <v>3</v>
      </c>
      <c r="D14" s="299"/>
      <c r="E14" s="300"/>
      <c r="F14" s="300"/>
      <c r="G14" s="300"/>
      <c r="H14" s="300"/>
      <c r="I14" s="301"/>
      <c r="K14" s="144"/>
      <c r="L14" s="305" t="s">
        <v>220</v>
      </c>
      <c r="M14" s="305"/>
      <c r="N14" s="306"/>
      <c r="O14" s="302"/>
      <c r="P14" s="303"/>
      <c r="Q14" s="304"/>
      <c r="R14" s="106"/>
      <c r="S14" s="305" t="s">
        <v>1281</v>
      </c>
      <c r="T14" s="305"/>
      <c r="U14" s="305"/>
      <c r="V14" s="306"/>
      <c r="W14" s="200"/>
      <c r="X14" s="115"/>
      <c r="Y14" s="120"/>
      <c r="AA14" s="172" t="str">
        <f>LEFT(AA18,4)</f>
        <v>2021</v>
      </c>
      <c r="AB14" s="172" t="str">
        <f>LEFT(AB18,4)</f>
        <v>0</v>
      </c>
      <c r="AC14" s="172"/>
      <c r="AD14" s="172"/>
      <c r="AE14" s="172"/>
      <c r="AF14" s="172"/>
    </row>
    <row r="15" spans="1:34" ht="12.75" customHeight="1" x14ac:dyDescent="0.2">
      <c r="B15" s="58"/>
      <c r="C15" s="125"/>
      <c r="D15" s="53"/>
      <c r="E15" s="53"/>
      <c r="F15" s="53"/>
      <c r="G15" s="53"/>
      <c r="H15" s="63"/>
      <c r="I15" s="64"/>
      <c r="J15" s="64"/>
      <c r="K15" s="65"/>
      <c r="L15" s="53"/>
      <c r="M15" s="53"/>
      <c r="N15" s="53"/>
      <c r="O15" s="54"/>
      <c r="P15" s="55"/>
      <c r="Q15" s="55"/>
      <c r="R15" s="55"/>
      <c r="S15" s="55"/>
      <c r="T15" s="55"/>
      <c r="U15" s="55"/>
      <c r="V15" s="55"/>
      <c r="W15" s="56"/>
      <c r="X15" s="119"/>
      <c r="Y15" s="120"/>
      <c r="AA15" s="173">
        <f>VALUE(RIGHT(AA18,2))</f>
        <v>10</v>
      </c>
      <c r="AB15" s="173">
        <f>VALUE(RIGHT(AB18,2))</f>
        <v>0</v>
      </c>
      <c r="AC15" s="172"/>
      <c r="AD15" s="172" t="e">
        <v>#VALUE!</v>
      </c>
      <c r="AE15" s="172"/>
      <c r="AF15" s="172"/>
    </row>
    <row r="16" spans="1:34" ht="9" customHeight="1" x14ac:dyDescent="0.2">
      <c r="B16" s="69"/>
      <c r="C16" s="70"/>
      <c r="D16" s="69"/>
      <c r="E16" s="69"/>
      <c r="F16" s="69"/>
      <c r="G16" s="69"/>
      <c r="H16" s="71"/>
      <c r="I16" s="72"/>
      <c r="J16" s="72"/>
      <c r="K16" s="73"/>
      <c r="L16" s="69"/>
      <c r="M16" s="69"/>
      <c r="N16" s="69"/>
      <c r="O16" s="74"/>
      <c r="P16" s="75"/>
      <c r="Q16" s="75"/>
      <c r="R16" s="75"/>
      <c r="S16" s="75"/>
      <c r="T16" s="75"/>
      <c r="U16" s="75"/>
      <c r="V16" s="75"/>
      <c r="W16" s="76"/>
      <c r="X16" s="61"/>
      <c r="Y16" s="61"/>
      <c r="AA16" s="172">
        <v>4</v>
      </c>
      <c r="AB16" s="172"/>
      <c r="AC16" s="172"/>
      <c r="AD16" s="172"/>
      <c r="AE16" s="172"/>
      <c r="AF16" s="172"/>
    </row>
    <row r="17" spans="2:32" ht="9" customHeight="1" x14ac:dyDescent="0.2">
      <c r="B17" s="69"/>
      <c r="C17" s="70"/>
      <c r="D17" s="69"/>
      <c r="E17" s="69"/>
      <c r="F17" s="69"/>
      <c r="G17" s="69"/>
      <c r="H17" s="71"/>
      <c r="I17" s="72"/>
      <c r="J17" s="72"/>
      <c r="K17" s="73"/>
      <c r="L17" s="69"/>
      <c r="M17" s="69"/>
      <c r="N17" s="69"/>
      <c r="O17" s="74"/>
      <c r="P17" s="75"/>
      <c r="Q17" s="75"/>
      <c r="R17" s="75"/>
      <c r="S17" s="75"/>
      <c r="T17" s="75"/>
      <c r="U17" s="75"/>
      <c r="V17" s="75"/>
      <c r="W17" s="76"/>
      <c r="X17" s="61"/>
      <c r="Y17" s="61"/>
      <c r="AA17" s="173">
        <v>5</v>
      </c>
      <c r="AB17" s="172"/>
      <c r="AC17" s="172"/>
      <c r="AD17" s="172"/>
      <c r="AE17" s="172"/>
      <c r="AF17" s="172"/>
    </row>
    <row r="18" spans="2:32" ht="18.75" customHeight="1" x14ac:dyDescent="0.2">
      <c r="B18" s="58"/>
      <c r="C18" s="296" t="s">
        <v>17</v>
      </c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8"/>
      <c r="Y18" s="121"/>
      <c r="AA18" s="172" t="s">
        <v>1908</v>
      </c>
      <c r="AB18" s="264">
        <f>P55</f>
        <v>0</v>
      </c>
      <c r="AC18" s="172"/>
      <c r="AD18" s="172"/>
      <c r="AE18" s="172"/>
      <c r="AF18" s="172"/>
    </row>
    <row r="19" spans="2:32" ht="9" customHeight="1" x14ac:dyDescent="0.2">
      <c r="B19" s="58"/>
      <c r="C19" s="114"/>
      <c r="D19" s="24"/>
      <c r="E19" s="24"/>
      <c r="F19" s="24"/>
      <c r="G19" s="25"/>
      <c r="H19" s="24"/>
      <c r="I19" s="24"/>
      <c r="J19" s="24"/>
      <c r="K19" s="24"/>
      <c r="L19" s="24"/>
      <c r="M19" s="24"/>
      <c r="N19" s="24"/>
      <c r="O19" s="24"/>
      <c r="P19" s="26"/>
      <c r="Q19" s="24"/>
      <c r="R19" s="24"/>
      <c r="S19" s="75"/>
      <c r="T19" s="75"/>
      <c r="U19" s="75"/>
      <c r="V19" s="75"/>
      <c r="W19" s="76"/>
      <c r="X19" s="115"/>
      <c r="Y19" s="120"/>
      <c r="AA19" s="172" t="e">
        <f>CONCATENATE(CISSS,"\FT\Avis de modification\À TRAITER\",Matricule, " ", Prénom, " ", Nom,"  ","AVIS ",Temps )</f>
        <v>#N/A</v>
      </c>
      <c r="AB19" s="172"/>
      <c r="AC19" s="172"/>
      <c r="AD19" s="172"/>
      <c r="AE19" s="172"/>
      <c r="AF19" s="172"/>
    </row>
    <row r="20" spans="2:32" ht="9" customHeight="1" thickBot="1" x14ac:dyDescent="0.25">
      <c r="B20" s="58"/>
      <c r="C20" s="116"/>
      <c r="D20" s="27"/>
      <c r="E20" s="27"/>
      <c r="F20" s="29"/>
      <c r="G20" s="27"/>
      <c r="H20" s="28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75"/>
      <c r="T20" s="75"/>
      <c r="U20" s="75"/>
      <c r="V20" s="75"/>
      <c r="W20" s="76"/>
      <c r="X20" s="115"/>
      <c r="Y20" s="120"/>
      <c r="AA20" s="172" t="s">
        <v>1909</v>
      </c>
      <c r="AB20" s="172"/>
      <c r="AC20" s="172" t="str">
        <f>AA27</f>
        <v>999999  TEST Daniel  2019-11-26 11 55 18.xlsm</v>
      </c>
      <c r="AD20" s="172"/>
      <c r="AE20" s="172"/>
      <c r="AF20" s="172"/>
    </row>
    <row r="21" spans="2:32" ht="20.25" customHeight="1" thickBot="1" x14ac:dyDescent="0.4">
      <c r="B21" s="22"/>
      <c r="C21" s="221"/>
      <c r="D21" s="295" t="s">
        <v>18</v>
      </c>
      <c r="E21" s="295"/>
      <c r="F21" s="295"/>
      <c r="G21" s="295"/>
      <c r="H21" s="33" t="s">
        <v>20</v>
      </c>
      <c r="I21" s="285"/>
      <c r="J21" s="286"/>
      <c r="K21" s="286"/>
      <c r="L21" s="286"/>
      <c r="M21" s="287"/>
      <c r="N21" s="110" t="s">
        <v>19</v>
      </c>
      <c r="O21" s="182"/>
      <c r="P21" s="88"/>
      <c r="Q21" s="153"/>
      <c r="R21" s="153"/>
      <c r="S21" s="153"/>
      <c r="T21" s="33"/>
      <c r="U21" s="21"/>
      <c r="V21" s="21"/>
      <c r="W21" s="21"/>
      <c r="X21" s="117"/>
      <c r="Y21" s="122"/>
      <c r="AA21" s="172" t="s">
        <v>277</v>
      </c>
      <c r="AB21" s="172" t="str">
        <f>MID(AB20,50,40)</f>
        <v/>
      </c>
      <c r="AC21" s="172"/>
      <c r="AD21" s="172"/>
      <c r="AE21" s="172"/>
      <c r="AF21" s="172"/>
    </row>
    <row r="22" spans="2:32" ht="16.5" customHeight="1" x14ac:dyDescent="0.3">
      <c r="B22" s="58"/>
      <c r="C22" s="118"/>
      <c r="D22" s="66"/>
      <c r="E22" s="66"/>
      <c r="F22" s="77"/>
      <c r="G22" s="66"/>
      <c r="H22" s="67"/>
      <c r="I22" s="67"/>
      <c r="J22" s="67"/>
      <c r="K22" s="68"/>
      <c r="L22" s="68"/>
      <c r="M22" s="68"/>
      <c r="N22" s="68"/>
      <c r="O22" s="67"/>
      <c r="P22" s="66"/>
      <c r="Q22" s="66"/>
      <c r="R22" s="66"/>
      <c r="S22" s="55"/>
      <c r="T22" s="55"/>
      <c r="U22" s="55"/>
      <c r="V22" s="55"/>
      <c r="W22" s="56"/>
      <c r="X22" s="119"/>
      <c r="Y22" s="120"/>
      <c r="AB22" s="172" t="str">
        <f>CONCATENATE(AB21,".xlsm")</f>
        <v>.xlsm</v>
      </c>
      <c r="AC22" s="172"/>
      <c r="AD22" s="190"/>
      <c r="AE22" s="172"/>
      <c r="AF22" s="172"/>
    </row>
    <row r="23" spans="2:32" ht="39" customHeight="1" x14ac:dyDescent="0.2">
      <c r="C23" s="312" t="s">
        <v>1810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109"/>
      <c r="AA23" s="172"/>
      <c r="AB23" s="172"/>
      <c r="AC23" s="172"/>
      <c r="AD23" s="192"/>
      <c r="AE23" s="172"/>
      <c r="AF23" s="172"/>
    </row>
    <row r="24" spans="2:32" ht="10.5" customHeight="1" thickBot="1" x14ac:dyDescent="0.25">
      <c r="C24" s="104"/>
      <c r="D24" s="104"/>
      <c r="E24" s="104"/>
      <c r="F24" s="104"/>
      <c r="G24" s="104"/>
      <c r="H24" s="104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108"/>
      <c r="AA24" s="172"/>
      <c r="AB24" s="172"/>
      <c r="AC24" s="172"/>
      <c r="AD24" s="172"/>
      <c r="AE24" s="172"/>
      <c r="AF24" s="172"/>
    </row>
    <row r="25" spans="2:32" s="17" customFormat="1" ht="48" customHeight="1" thickTop="1" thickBot="1" x14ac:dyDescent="0.25">
      <c r="C25" s="236" t="s">
        <v>200</v>
      </c>
      <c r="D25" s="148" t="s">
        <v>201</v>
      </c>
      <c r="E25" s="148" t="s">
        <v>284</v>
      </c>
      <c r="F25" s="210" t="s">
        <v>202</v>
      </c>
      <c r="G25" s="139" t="s">
        <v>203</v>
      </c>
      <c r="H25" s="140" t="s">
        <v>204</v>
      </c>
      <c r="I25" s="140" t="s">
        <v>2</v>
      </c>
      <c r="J25" s="141" t="s">
        <v>205</v>
      </c>
      <c r="K25" s="135"/>
      <c r="L25" s="313" t="s">
        <v>1817</v>
      </c>
      <c r="M25" s="314"/>
      <c r="N25" s="212" t="s">
        <v>284</v>
      </c>
      <c r="O25" s="210" t="s">
        <v>202</v>
      </c>
      <c r="P25" s="139" t="s">
        <v>203</v>
      </c>
      <c r="Q25" s="139" t="s">
        <v>204</v>
      </c>
      <c r="R25" s="139" t="s">
        <v>2</v>
      </c>
      <c r="S25" s="142" t="s">
        <v>205</v>
      </c>
      <c r="T25" s="142" t="s">
        <v>206</v>
      </c>
      <c r="U25" s="142" t="s">
        <v>207</v>
      </c>
      <c r="V25" s="219" t="s">
        <v>285</v>
      </c>
      <c r="W25" s="149" t="s">
        <v>1280</v>
      </c>
      <c r="X25" s="141" t="s">
        <v>208</v>
      </c>
      <c r="Y25" s="112"/>
      <c r="AA25" s="174"/>
      <c r="AB25" s="174"/>
      <c r="AC25" s="174" t="s">
        <v>1910</v>
      </c>
      <c r="AD25" s="192"/>
      <c r="AE25" s="174"/>
      <c r="AF25" s="174"/>
    </row>
    <row r="26" spans="2:32" s="19" customFormat="1" ht="18" customHeight="1" thickTop="1" x14ac:dyDescent="0.2">
      <c r="C26" s="289" t="s">
        <v>211</v>
      </c>
      <c r="D26" s="290"/>
      <c r="E26" s="290"/>
      <c r="F26" s="290"/>
      <c r="G26" s="290"/>
      <c r="H26" s="290"/>
      <c r="I26" s="290"/>
      <c r="J26" s="291"/>
      <c r="K26" s="18"/>
      <c r="L26" s="292" t="s">
        <v>282</v>
      </c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4"/>
      <c r="Y26" s="113"/>
      <c r="AA26" s="193" t="str">
        <f>CONCATENATE(Matricule, " ", Prénom, " ", Nom,"  ","AVIS",Temps,".xlsm" )</f>
        <v>0    AVIS2021-04-15 12 03 40.xlsm</v>
      </c>
      <c r="AD26" s="193"/>
    </row>
    <row r="27" spans="2:32" s="20" customFormat="1" ht="24.95" customHeight="1" x14ac:dyDescent="0.2">
      <c r="C27" s="163"/>
      <c r="D27" s="243" t="str">
        <f t="shared" ref="D27:D42" si="0">IFERROR(IF(C27&lt;&gt;0,IF(Système="Logibec",IF(OR(MONTH((14*ROUNDDOWN((C27-1)/14,0)+1))&lt;3,AND(MONTH((14*ROUNDDOWN((C27-1)/14,0)+1))=3,DAY((14*ROUNDDOWN((C27-1)/14,0)+1))&lt;=18)),YEAR((14*ROUNDDOWN((C27-1)/14,0)+1)),YEAR((14*ROUNDDOWN((C27-1)/14,0)+1))+1)&amp;" - "&amp;ROUND(((14*ROUNDDOWN((C27-1)/14,0)+1)-(DATE(IF(OR((MONTH((14*ROUNDDOWN((C27-1)/14,0)+1))&lt;3),AND(MONTH((14*ROUNDDOWN((C27-1)/14,0)+1))=3,DAY((14*ROUNDDOWN((C27-1)/14,0)+1))&lt;=18)),-1,0)+YEAR((14*ROUNDDOWN((C27-1)/14,0)+1)),4,1))+6)/14+1,0),YEAR((14*ROUNDDOWN((C27-1)/14,0)+1))+IF(AND(MONTH((14*ROUNDDOWN((C27-1)/14,0)+1))=12,DAY((14*ROUNDDOWN((C27-1)/14,0)+1))&gt;=7),1,0)&amp;" - "&amp;ROUND(((14*ROUNDDOWN((C27-1)/14,0)+1)-(DATE(IF(AND(MONTH((14*ROUNDDOWN((C27-1)/14,0)+1))=12,DAY((14*ROUNDDOWN((C27-1)/14,0)+1))&gt;=7),0,-1)+YEAR((14*ROUNDDOWN((C27-1)/14,0)+1)),12,7))-7)/14+1,0))," "),"Sélectioner le CISSS")</f>
        <v xml:space="preserve"> </v>
      </c>
      <c r="E27" s="215"/>
      <c r="F27" s="247" t="str">
        <f>IF(ISNA(IF($O$10="CENTRE",VLOOKUP(E27,Codes!$A$5:$B$305,2,FALSE),IF($O$10="EST",VLOOKUP(E27,Codes!$C$5:$D$316,2,FALSE),IF($O$10="OUEST",VLOOKUP(E27,Codes!$E$5:$F$313,2,FALSE),""))))=TRUE," ",(IF($O$10="CENTRE",VLOOKUP(E27,Codes!$A$5:$B$305,2,FALSE),IF($O$10="EST",VLOOKUP(E27,Codes!$C$5:$D$316,2,FALSE),IF($O$10="OUEST",VLOOKUP(E27,Codes!$E$5:$F$313,2,FALSE),"")))))</f>
        <v/>
      </c>
      <c r="G27" s="164"/>
      <c r="H27" s="164"/>
      <c r="I27" s="164"/>
      <c r="J27" s="146" t="str">
        <f>IF(G27="","",MOD(H27-G27-I27,1)*24)</f>
        <v/>
      </c>
      <c r="K27" s="14"/>
      <c r="L27" s="283"/>
      <c r="M27" s="284"/>
      <c r="N27" s="215"/>
      <c r="O27" s="247" t="str">
        <f>IF(ISNA(IF($O$10="CENTRE",VLOOKUP(N27,Codes!$A$5:$B$305,2,FALSE),IF($O$10="EST",VLOOKUP(N27,Codes!$C$5:$D$316,2,FALSE),IF($O$10="OUEST",VLOOKUP(N27,Codes!$E$5:$F$313,2,FALSE),""))))=TRUE," ",(IF($O$10="CENTRE",VLOOKUP(N27,Codes!$A$5:$B$305,2,FALSE),IF($O$10="EST",VLOOKUP(N27,Codes!$C$5:$D$316,2,FALSE),IF($O$10="OUEST",VLOOKUP(N27,Codes!$E$5:$F$313,2,FALSE),"")))))</f>
        <v/>
      </c>
      <c r="P27" s="214"/>
      <c r="Q27" s="164"/>
      <c r="R27" s="164"/>
      <c r="S27" s="147" t="str">
        <f>IF(P27="","",MOD(Q27-P27-R27,1)*24)</f>
        <v/>
      </c>
      <c r="T27" s="165"/>
      <c r="U27" s="166"/>
      <c r="V27" s="215"/>
      <c r="W27" s="243" t="str">
        <f>IF(ISNA(IF($O$10="CENTRE",VLOOKUP(V27,Codes!$G$5:$H$152,2,FALSE),IF($O$10="EST",VLOOKUP(V27,Codes!$I$5:$J$196,2,FALSE),IF($O$10="OUEST",VLOOKUP(V27,Codes!$K$5:$L$165,2,FALSE),""))))=TRUE," ",(IF($O$10="CENTRE",VLOOKUP(V27,Codes!$G$5:$H$152,2,FALSE),IF($O$10="EST",VLOOKUP(V27,Codes!$I$5:$J$196,2,FALSE),IF($O$10="OUEST",VLOOKUP(V27,Codes!$K$5:$LF$165,2,FALSE),"")))))</f>
        <v/>
      </c>
      <c r="X27" s="255"/>
      <c r="Y27" s="83"/>
      <c r="AA27" s="181" t="s">
        <v>278</v>
      </c>
      <c r="AB27" s="15"/>
      <c r="AC27" s="15"/>
      <c r="AD27" s="194"/>
      <c r="AE27" s="15"/>
    </row>
    <row r="28" spans="2:32" s="20" customFormat="1" ht="24.95" customHeight="1" x14ac:dyDescent="0.2">
      <c r="C28" s="163"/>
      <c r="D28" s="243" t="str">
        <f t="shared" si="0"/>
        <v xml:space="preserve"> </v>
      </c>
      <c r="E28" s="215"/>
      <c r="F28" s="247" t="str">
        <f>IF(ISNA(IF($O$10="CENTRE",VLOOKUP(E28,Codes!$A$5:$B$305,2,FALSE),IF($O$10="EST",VLOOKUP(E28,Codes!$C$5:$D$316,2,FALSE),IF($O$10="OUEST",VLOOKUP(E28,Codes!$E$5:$F$313,2,FALSE),""))))=TRUE," ",(IF($O$10="CENTRE",VLOOKUP(E28,Codes!$A$5:$B$305,2,FALSE),IF($O$10="EST",VLOOKUP(E28,Codes!$C$5:$D$316,2,FALSE),IF($O$10="OUEST",VLOOKUP(E28,Codes!$E$5:$F$313,2,FALSE),"")))))</f>
        <v/>
      </c>
      <c r="G28" s="164"/>
      <c r="H28" s="164"/>
      <c r="I28" s="164"/>
      <c r="J28" s="146" t="str">
        <f t="shared" ref="J28:J42" si="1">IF(G28="","",MOD(H28-G28-I28,1)*24)</f>
        <v/>
      </c>
      <c r="K28" s="14"/>
      <c r="L28" s="283"/>
      <c r="M28" s="284"/>
      <c r="N28" s="215"/>
      <c r="O28" s="247" t="str">
        <f>IF(ISNA(IF($O$10="CENTRE",VLOOKUP(N28,Codes!$A$5:$B$305,2,FALSE),IF($O$10="EST",VLOOKUP(N28,Codes!$C$5:$D$316,2,FALSE),IF($O$10="OUEST",VLOOKUP(N28,Codes!$E$5:$F$313,2,FALSE),""))))=TRUE," ",(IF($O$10="CENTRE",VLOOKUP(N28,Codes!$A$5:$B$305,2,FALSE),IF($O$10="EST",VLOOKUP(N28,Codes!$C$5:$D$316,2,FALSE),IF($O$10="OUEST",VLOOKUP(N28,Codes!$E$5:$F$313,2,FALSE),"")))))</f>
        <v/>
      </c>
      <c r="P28" s="214"/>
      <c r="Q28" s="164"/>
      <c r="R28" s="164"/>
      <c r="S28" s="147" t="str">
        <f t="shared" ref="S28:S42" si="2">IF(P28="","",MOD(Q28-P28-R28,1)*24)</f>
        <v/>
      </c>
      <c r="T28" s="165"/>
      <c r="U28" s="166"/>
      <c r="V28" s="215"/>
      <c r="W28" s="243" t="str">
        <f>IF(ISNA(IF($O$10="CENTRE",VLOOKUP(V28,Codes!$G$5:$H$152,2,FALSE),IF($O$10="EST",VLOOKUP(V28,Codes!$I$5:$J$196,2,FALSE),IF($O$10="OUEST",VLOOKUP(V28,Codes!$K$5:$L$165,2,FALSE),""))))=TRUE," ",(IF($O$10="CENTRE",VLOOKUP(V28,Codes!$G$5:$H$152,2,FALSE),IF($O$10="EST",VLOOKUP(V28,Codes!$I$5:$J$196,2,FALSE),IF($O$10="OUEST",VLOOKUP(V28,Codes!$K$5:$LF$165,2,FALSE),"")))))</f>
        <v/>
      </c>
      <c r="X28" s="255"/>
      <c r="Y28" s="16"/>
      <c r="AA28" s="15"/>
      <c r="AB28" s="15"/>
      <c r="AC28" s="15"/>
      <c r="AD28" s="195"/>
      <c r="AE28" s="15"/>
    </row>
    <row r="29" spans="2:32" s="20" customFormat="1" ht="24.95" customHeight="1" x14ac:dyDescent="0.2">
      <c r="C29" s="163"/>
      <c r="D29" s="243" t="str">
        <f t="shared" si="0"/>
        <v xml:space="preserve"> </v>
      </c>
      <c r="E29" s="215"/>
      <c r="F29" s="247" t="str">
        <f>IF(ISNA(IF($O$10="CENTRE",VLOOKUP(E29,Codes!$A$5:$B$305,2,FALSE),IF($O$10="EST",VLOOKUP(E29,Codes!$C$5:$D$316,2,FALSE),IF($O$10="OUEST",VLOOKUP(E29,Codes!$E$5:$F$313,2,FALSE),""))))=TRUE," ",(IF($O$10="CENTRE",VLOOKUP(E29,Codes!$A$5:$B$305,2,FALSE),IF($O$10="EST",VLOOKUP(E29,Codes!$C$5:$D$316,2,FALSE),IF($O$10="OUEST",VLOOKUP(E29,Codes!$E$5:$F$313,2,FALSE),"")))))</f>
        <v/>
      </c>
      <c r="G29" s="164"/>
      <c r="H29" s="164"/>
      <c r="I29" s="164"/>
      <c r="J29" s="146" t="str">
        <f t="shared" si="1"/>
        <v/>
      </c>
      <c r="K29" s="14"/>
      <c r="L29" s="283"/>
      <c r="M29" s="284"/>
      <c r="N29" s="215"/>
      <c r="O29" s="247" t="str">
        <f>IF(ISNA(IF($O$10="CENTRE",VLOOKUP(N29,Codes!$A$5:$B$305,2,FALSE),IF($O$10="EST",VLOOKUP(N29,Codes!$C$5:$D$316,2,FALSE),IF($O$10="OUEST",VLOOKUP(N29,Codes!$E$5:$F$313,2,FALSE),""))))=TRUE," ",(IF($O$10="CENTRE",VLOOKUP(N29,Codes!$A$5:$B$305,2,FALSE),IF($O$10="EST",VLOOKUP(N29,Codes!$C$5:$D$316,2,FALSE),IF($O$10="OUEST",VLOOKUP(N29,Codes!$E$5:$F$313,2,FALSE),"")))))</f>
        <v/>
      </c>
      <c r="P29" s="214"/>
      <c r="Q29" s="164"/>
      <c r="R29" s="164"/>
      <c r="S29" s="147" t="str">
        <f t="shared" si="2"/>
        <v/>
      </c>
      <c r="T29" s="165"/>
      <c r="U29" s="166"/>
      <c r="V29" s="215"/>
      <c r="W29" s="243" t="str">
        <f>IF(ISNA(IF($O$10="CENTRE",VLOOKUP(V29,Codes!$G$5:$H$152,2,FALSE),IF($O$10="EST",VLOOKUP(V29,Codes!$I$5:$J$196,2,FALSE),IF($O$10="OUEST",VLOOKUP(V29,Codes!$K$5:$L$165,2,FALSE),""))))=TRUE," ",(IF($O$10="CENTRE",VLOOKUP(V29,Codes!$G$5:$H$152,2,FALSE),IF($O$10="EST",VLOOKUP(V29,Codes!$I$5:$J$196,2,FALSE),IF($O$10="OUEST",VLOOKUP(V29,Codes!$K$5:$LF$165,2,FALSE),"")))))</f>
        <v/>
      </c>
      <c r="X29" s="255"/>
      <c r="Y29" s="126"/>
      <c r="AA29" s="15"/>
      <c r="AB29" s="15"/>
      <c r="AC29" s="15"/>
      <c r="AD29" s="195"/>
      <c r="AE29" s="15"/>
    </row>
    <row r="30" spans="2:32" s="20" customFormat="1" ht="24.95" customHeight="1" x14ac:dyDescent="0.2">
      <c r="C30" s="163"/>
      <c r="D30" s="243" t="str">
        <f t="shared" si="0"/>
        <v xml:space="preserve"> </v>
      </c>
      <c r="E30" s="215"/>
      <c r="F30" s="247" t="str">
        <f>IF(ISNA(IF($O$10="CENTRE",VLOOKUP(E30,Codes!$A$5:$B$305,2,FALSE),IF($O$10="EST",VLOOKUP(E30,Codes!$C$5:$D$316,2,FALSE),IF($O$10="OUEST",VLOOKUP(E30,Codes!$E$5:$F$313,2,FALSE),""))))=TRUE," ",(IF($O$10="CENTRE",VLOOKUP(E30,Codes!$A$5:$B$305,2,FALSE),IF($O$10="EST",VLOOKUP(E30,Codes!$C$5:$D$316,2,FALSE),IF($O$10="OUEST",VLOOKUP(E30,Codes!$E$5:$F$313,2,FALSE),"")))))</f>
        <v/>
      </c>
      <c r="G30" s="164"/>
      <c r="H30" s="164"/>
      <c r="I30" s="164"/>
      <c r="J30" s="146" t="str">
        <f t="shared" si="1"/>
        <v/>
      </c>
      <c r="K30" s="14"/>
      <c r="L30" s="283"/>
      <c r="M30" s="284"/>
      <c r="N30" s="215"/>
      <c r="O30" s="247" t="str">
        <f>IF(ISNA(IF($O$10="CENTRE",VLOOKUP(N30,Codes!$A$5:$B$305,2,FALSE),IF($O$10="EST",VLOOKUP(N30,Codes!$C$5:$D$316,2,FALSE),IF($O$10="OUEST",VLOOKUP(N30,Codes!$E$5:$F$313,2,FALSE),""))))=TRUE," ",(IF($O$10="CENTRE",VLOOKUP(N30,Codes!$A$5:$B$305,2,FALSE),IF($O$10="EST",VLOOKUP(N30,Codes!$C$5:$D$316,2,FALSE),IF($O$10="OUEST",VLOOKUP(N30,Codes!$E$5:$F$313,2,FALSE),"")))))</f>
        <v/>
      </c>
      <c r="P30" s="214"/>
      <c r="Q30" s="164"/>
      <c r="R30" s="164"/>
      <c r="S30" s="147" t="str">
        <f t="shared" si="2"/>
        <v/>
      </c>
      <c r="T30" s="165"/>
      <c r="U30" s="166"/>
      <c r="V30" s="215"/>
      <c r="W30" s="243" t="str">
        <f>IF(ISNA(IF($O$10="CENTRE",VLOOKUP(V30,Codes!$G$5:$H$152,2,FALSE),IF($O$10="EST",VLOOKUP(V30,Codes!$I$5:$J$196,2,FALSE),IF($O$10="OUEST",VLOOKUP(V30,Codes!$K$5:$L$165,2,FALSE),""))))=TRUE," ",(IF($O$10="CENTRE",VLOOKUP(V30,Codes!$G$5:$H$152,2,FALSE),IF($O$10="EST",VLOOKUP(V30,Codes!$I$5:$J$196,2,FALSE),IF($O$10="OUEST",VLOOKUP(V30,Codes!$K$5:$LF$165,2,FALSE),"")))))</f>
        <v/>
      </c>
      <c r="X30" s="255"/>
      <c r="Y30" s="127"/>
      <c r="Z30" s="241"/>
      <c r="AA30" s="15"/>
      <c r="AB30" s="15"/>
      <c r="AC30" s="15"/>
      <c r="AD30" s="181"/>
      <c r="AE30" s="15"/>
    </row>
    <row r="31" spans="2:32" s="20" customFormat="1" ht="24.95" customHeight="1" x14ac:dyDescent="0.2">
      <c r="C31" s="163"/>
      <c r="D31" s="243" t="str">
        <f t="shared" si="0"/>
        <v xml:space="preserve"> </v>
      </c>
      <c r="E31" s="215"/>
      <c r="F31" s="247" t="str">
        <f>IF(ISNA(IF($O$10="CENTRE",VLOOKUP(E31,Codes!$A$5:$B$305,2,FALSE),IF($O$10="EST",VLOOKUP(E31,Codes!$C$5:$D$316,2,FALSE),IF($O$10="OUEST",VLOOKUP(E31,Codes!$E$5:$F$313,2,FALSE),""))))=TRUE," ",(IF($O$10="CENTRE",VLOOKUP(E31,Codes!$A$5:$B$305,2,FALSE),IF($O$10="EST",VLOOKUP(E31,Codes!$C$5:$D$316,2,FALSE),IF($O$10="OUEST",VLOOKUP(E31,Codes!$E$5:$F$313,2,FALSE),"")))))</f>
        <v/>
      </c>
      <c r="G31" s="164"/>
      <c r="H31" s="164"/>
      <c r="I31" s="164"/>
      <c r="J31" s="146" t="str">
        <f t="shared" si="1"/>
        <v/>
      </c>
      <c r="K31" s="14"/>
      <c r="L31" s="283"/>
      <c r="M31" s="284"/>
      <c r="N31" s="215"/>
      <c r="O31" s="247" t="str">
        <f>IF(ISNA(IF($O$10="CENTRE",VLOOKUP(N31,Codes!$A$5:$B$305,2,FALSE),IF($O$10="EST",VLOOKUP(N31,Codes!$C$5:$D$316,2,FALSE),IF($O$10="OUEST",VLOOKUP(N31,Codes!$E$5:$F$313,2,FALSE),""))))=TRUE," ",(IF($O$10="CENTRE",VLOOKUP(N31,Codes!$A$5:$B$305,2,FALSE),IF($O$10="EST",VLOOKUP(N31,Codes!$C$5:$D$316,2,FALSE),IF($O$10="OUEST",VLOOKUP(N31,Codes!$E$5:$F$313,2,FALSE),"")))))</f>
        <v/>
      </c>
      <c r="P31" s="214"/>
      <c r="Q31" s="164"/>
      <c r="R31" s="164"/>
      <c r="S31" s="147" t="str">
        <f t="shared" si="2"/>
        <v/>
      </c>
      <c r="T31" s="165"/>
      <c r="U31" s="166"/>
      <c r="V31" s="215"/>
      <c r="W31" s="243" t="str">
        <f>IF(ISNA(IF($O$10="CENTRE",VLOOKUP(V31,Codes!$G$5:$H$152,2,FALSE),IF($O$10="EST",VLOOKUP(V31,Codes!$I$5:$J$196,2,FALSE),IF($O$10="OUEST",VLOOKUP(V31,Codes!$K$5:$L$165,2,FALSE),""))))=TRUE," ",(IF($O$10="CENTRE",VLOOKUP(V31,Codes!$G$5:$H$152,2,FALSE),IF($O$10="EST",VLOOKUP(V31,Codes!$I$5:$J$196,2,FALSE),IF($O$10="OUEST",VLOOKUP(V31,Codes!$K$5:$LF$165,2,FALSE),"")))))</f>
        <v/>
      </c>
      <c r="X31" s="255"/>
      <c r="Y31" s="127"/>
      <c r="Z31" s="241"/>
      <c r="AA31" s="15"/>
      <c r="AB31" s="15"/>
      <c r="AC31" s="15"/>
      <c r="AD31" s="181"/>
      <c r="AE31" s="15"/>
    </row>
    <row r="32" spans="2:32" s="20" customFormat="1" ht="24.95" customHeight="1" x14ac:dyDescent="0.2">
      <c r="C32" s="163"/>
      <c r="D32" s="243" t="str">
        <f t="shared" si="0"/>
        <v xml:space="preserve"> </v>
      </c>
      <c r="E32" s="215"/>
      <c r="F32" s="247" t="str">
        <f>IF(ISNA(IF($O$10="CENTRE",VLOOKUP(E32,Codes!$A$5:$B$305,2,FALSE),IF($O$10="EST",VLOOKUP(E32,Codes!$C$5:$D$316,2,FALSE),IF($O$10="OUEST",VLOOKUP(E32,Codes!$E$5:$F$313,2,FALSE),""))))=TRUE," ",(IF($O$10="CENTRE",VLOOKUP(E32,Codes!$A$5:$B$305,2,FALSE),IF($O$10="EST",VLOOKUP(E32,Codes!$C$5:$D$316,2,FALSE),IF($O$10="OUEST",VLOOKUP(E32,Codes!$E$5:$F$313,2,FALSE),"")))))</f>
        <v/>
      </c>
      <c r="G32" s="164"/>
      <c r="H32" s="164"/>
      <c r="I32" s="164"/>
      <c r="J32" s="146" t="str">
        <f t="shared" si="1"/>
        <v/>
      </c>
      <c r="K32" s="14"/>
      <c r="L32" s="283"/>
      <c r="M32" s="284"/>
      <c r="N32" s="215"/>
      <c r="O32" s="247" t="str">
        <f>IF(ISNA(IF($O$10="CENTRE",VLOOKUP(N32,Codes!$A$5:$B$305,2,FALSE),IF($O$10="EST",VLOOKUP(N32,Codes!$C$5:$D$316,2,FALSE),IF($O$10="OUEST",VLOOKUP(N32,Codes!$E$5:$F$313,2,FALSE),""))))=TRUE," ",(IF($O$10="CENTRE",VLOOKUP(N32,Codes!$A$5:$B$305,2,FALSE),IF($O$10="EST",VLOOKUP(N32,Codes!$C$5:$D$316,2,FALSE),IF($O$10="OUEST",VLOOKUP(N32,Codes!$E$5:$F$313,2,FALSE),"")))))</f>
        <v/>
      </c>
      <c r="P32" s="214"/>
      <c r="Q32" s="164"/>
      <c r="R32" s="164"/>
      <c r="S32" s="147" t="str">
        <f t="shared" si="2"/>
        <v/>
      </c>
      <c r="T32" s="165"/>
      <c r="U32" s="166"/>
      <c r="V32" s="215"/>
      <c r="W32" s="243" t="str">
        <f>IF(ISNA(IF($O$10="CENTRE",VLOOKUP(V32,Codes!$G$5:$H$152,2,FALSE),IF($O$10="EST",VLOOKUP(V32,Codes!$I$5:$J$196,2,FALSE),IF($O$10="OUEST",VLOOKUP(V32,Codes!$K$5:$L$165,2,FALSE),""))))=TRUE," ",(IF($O$10="CENTRE",VLOOKUP(V32,Codes!$G$5:$H$152,2,FALSE),IF($O$10="EST",VLOOKUP(V32,Codes!$I$5:$J$196,2,FALSE),IF($O$10="OUEST",VLOOKUP(V32,Codes!$K$5:$LF$165,2,FALSE),"")))))</f>
        <v/>
      </c>
      <c r="X32" s="255"/>
      <c r="Y32" s="102"/>
      <c r="AA32" s="15"/>
      <c r="AB32" s="176"/>
      <c r="AC32" s="15"/>
      <c r="AD32" s="181"/>
      <c r="AE32" s="15"/>
    </row>
    <row r="33" spans="2:33" s="20" customFormat="1" ht="24.95" customHeight="1" x14ac:dyDescent="0.2">
      <c r="C33" s="163"/>
      <c r="D33" s="243" t="str">
        <f t="shared" si="0"/>
        <v xml:space="preserve"> </v>
      </c>
      <c r="E33" s="215"/>
      <c r="F33" s="247" t="str">
        <f>IF(ISNA(IF($O$10="CENTRE",VLOOKUP(E33,Codes!$A$5:$B$305,2,FALSE),IF($O$10="EST",VLOOKUP(E33,Codes!$C$5:$D$316,2,FALSE),IF($O$10="OUEST",VLOOKUP(E33,Codes!$E$5:$F$313,2,FALSE),""))))=TRUE," ",(IF($O$10="CENTRE",VLOOKUP(E33,Codes!$A$5:$B$305,2,FALSE),IF($O$10="EST",VLOOKUP(E33,Codes!$C$5:$D$316,2,FALSE),IF($O$10="OUEST",VLOOKUP(E33,Codes!$E$5:$F$313,2,FALSE),"")))))</f>
        <v/>
      </c>
      <c r="G33" s="164"/>
      <c r="H33" s="164"/>
      <c r="I33" s="164"/>
      <c r="J33" s="146" t="str">
        <f t="shared" si="1"/>
        <v/>
      </c>
      <c r="K33" s="14"/>
      <c r="L33" s="283"/>
      <c r="M33" s="284"/>
      <c r="N33" s="215"/>
      <c r="O33" s="247" t="str">
        <f>IF(ISNA(IF($O$10="CENTRE",VLOOKUP(N33,Codes!$A$5:$B$305,2,FALSE),IF($O$10="EST",VLOOKUP(N33,Codes!$C$5:$D$316,2,FALSE),IF($O$10="OUEST",VLOOKUP(N33,Codes!$E$5:$F$313,2,FALSE),""))))=TRUE," ",(IF($O$10="CENTRE",VLOOKUP(N33,Codes!$A$5:$B$305,2,FALSE),IF($O$10="EST",VLOOKUP(N33,Codes!$C$5:$D$316,2,FALSE),IF($O$10="OUEST",VLOOKUP(N33,Codes!$E$5:$F$313,2,FALSE),"")))))</f>
        <v/>
      </c>
      <c r="P33" s="214"/>
      <c r="Q33" s="164"/>
      <c r="R33" s="164"/>
      <c r="S33" s="147" t="str">
        <f t="shared" si="2"/>
        <v/>
      </c>
      <c r="T33" s="165"/>
      <c r="U33" s="166"/>
      <c r="V33" s="215"/>
      <c r="W33" s="243" t="str">
        <f>IF(ISNA(IF($O$10="CENTRE",VLOOKUP(V33,Codes!$G$5:$H$152,2,FALSE),IF($O$10="EST",VLOOKUP(V33,Codes!$I$5:$J$196,2,FALSE),IF($O$10="OUEST",VLOOKUP(V33,Codes!$K$5:$L$165,2,FALSE),""))))=TRUE," ",(IF($O$10="CENTRE",VLOOKUP(V33,Codes!$G$5:$H$152,2,FALSE),IF($O$10="EST",VLOOKUP(V33,Codes!$I$5:$J$196,2,FALSE),IF($O$10="OUEST",VLOOKUP(V33,Codes!$K$5:$LF$165,2,FALSE),"")))))</f>
        <v/>
      </c>
      <c r="X33" s="255"/>
      <c r="Y33" s="128"/>
      <c r="AA33" s="15"/>
      <c r="AB33" s="15"/>
      <c r="AC33" s="15"/>
      <c r="AD33" s="181"/>
      <c r="AE33" s="15"/>
    </row>
    <row r="34" spans="2:33" s="20" customFormat="1" ht="24.95" customHeight="1" x14ac:dyDescent="0.2">
      <c r="C34" s="163"/>
      <c r="D34" s="243" t="str">
        <f t="shared" si="0"/>
        <v xml:space="preserve"> </v>
      </c>
      <c r="E34" s="215"/>
      <c r="F34" s="247" t="str">
        <f>IF(ISNA(IF($O$10="CENTRE",VLOOKUP(E34,Codes!$A$5:$B$305,2,FALSE),IF($O$10="EST",VLOOKUP(E34,Codes!$C$5:$D$316,2,FALSE),IF($O$10="OUEST",VLOOKUP(E34,Codes!$E$5:$F$313,2,FALSE),""))))=TRUE," ",(IF($O$10="CENTRE",VLOOKUP(E34,Codes!$A$5:$B$305,2,FALSE),IF($O$10="EST",VLOOKUP(E34,Codes!$C$5:$D$316,2,FALSE),IF($O$10="OUEST",VLOOKUP(E34,Codes!$E$5:$F$313,2,FALSE),"")))))</f>
        <v/>
      </c>
      <c r="G34" s="164"/>
      <c r="H34" s="164"/>
      <c r="I34" s="164"/>
      <c r="J34" s="146" t="str">
        <f t="shared" si="1"/>
        <v/>
      </c>
      <c r="K34" s="14"/>
      <c r="L34" s="283"/>
      <c r="M34" s="284"/>
      <c r="N34" s="215"/>
      <c r="O34" s="247" t="str">
        <f>IF(ISNA(IF($O$10="CENTRE",VLOOKUP(N34,Codes!$A$5:$B$305,2,FALSE),IF($O$10="EST",VLOOKUP(N34,Codes!$C$5:$D$316,2,FALSE),IF($O$10="OUEST",VLOOKUP(N34,Codes!$E$5:$F$313,2,FALSE),""))))=TRUE," ",(IF($O$10="CENTRE",VLOOKUP(N34,Codes!$A$5:$B$305,2,FALSE),IF($O$10="EST",VLOOKUP(N34,Codes!$C$5:$D$316,2,FALSE),IF($O$10="OUEST",VLOOKUP(N34,Codes!$E$5:$F$313,2,FALSE),"")))))</f>
        <v/>
      </c>
      <c r="P34" s="214"/>
      <c r="Q34" s="164"/>
      <c r="R34" s="164"/>
      <c r="S34" s="147" t="str">
        <f t="shared" si="2"/>
        <v/>
      </c>
      <c r="T34" s="165"/>
      <c r="U34" s="166"/>
      <c r="V34" s="215"/>
      <c r="W34" s="243" t="str">
        <f>IF(ISNA(IF($O$10="CENTRE",VLOOKUP(V34,Codes!$G$5:$H$152,2,FALSE),IF($O$10="EST",VLOOKUP(V34,Codes!$I$5:$J$196,2,FALSE),IF($O$10="OUEST",VLOOKUP(V34,Codes!$K$5:$L$165,2,FALSE),""))))=TRUE," ",(IF($O$10="CENTRE",VLOOKUP(V34,Codes!$G$5:$H$152,2,FALSE),IF($O$10="EST",VLOOKUP(V34,Codes!$I$5:$J$196,2,FALSE),IF($O$10="OUEST",VLOOKUP(V34,Codes!$K$5:$LF$165,2,FALSE),"")))))</f>
        <v/>
      </c>
      <c r="X34" s="255"/>
      <c r="Y34" s="129"/>
      <c r="AA34" s="15"/>
      <c r="AB34" s="15"/>
      <c r="AC34" s="15"/>
      <c r="AD34" s="181"/>
      <c r="AE34" s="15"/>
    </row>
    <row r="35" spans="2:33" s="20" customFormat="1" ht="24.95" customHeight="1" x14ac:dyDescent="0.2">
      <c r="C35" s="163"/>
      <c r="D35" s="243" t="str">
        <f t="shared" si="0"/>
        <v xml:space="preserve"> </v>
      </c>
      <c r="E35" s="215"/>
      <c r="F35" s="247" t="str">
        <f>IF(ISNA(IF($O$10="CENTRE",VLOOKUP(E35,Codes!$A$5:$B$305,2,FALSE),IF($O$10="EST",VLOOKUP(E35,Codes!$C$5:$D$316,2,FALSE),IF($O$10="OUEST",VLOOKUP(E35,Codes!$E$5:$F$313,2,FALSE),""))))=TRUE," ",(IF($O$10="CENTRE",VLOOKUP(E35,Codes!$A$5:$B$305,2,FALSE),IF($O$10="EST",VLOOKUP(E35,Codes!$C$5:$D$316,2,FALSE),IF($O$10="OUEST",VLOOKUP(E35,Codes!$E$5:$F$313,2,FALSE),"")))))</f>
        <v/>
      </c>
      <c r="G35" s="164"/>
      <c r="H35" s="164"/>
      <c r="I35" s="164"/>
      <c r="J35" s="146" t="str">
        <f t="shared" si="1"/>
        <v/>
      </c>
      <c r="K35" s="14"/>
      <c r="L35" s="283"/>
      <c r="M35" s="284"/>
      <c r="N35" s="215"/>
      <c r="O35" s="247" t="str">
        <f>IF(ISNA(IF($O$10="CENTRE",VLOOKUP(N35,Codes!$A$5:$B$305,2,FALSE),IF($O$10="EST",VLOOKUP(N35,Codes!$C$5:$D$316,2,FALSE),IF($O$10="OUEST",VLOOKUP(N35,Codes!$E$5:$F$313,2,FALSE),""))))=TRUE," ",(IF($O$10="CENTRE",VLOOKUP(N35,Codes!$A$5:$B$305,2,FALSE),IF($O$10="EST",VLOOKUP(N35,Codes!$C$5:$D$316,2,FALSE),IF($O$10="OUEST",VLOOKUP(N35,Codes!$E$5:$F$313,2,FALSE),"")))))</f>
        <v/>
      </c>
      <c r="P35" s="214"/>
      <c r="Q35" s="164"/>
      <c r="R35" s="164"/>
      <c r="S35" s="147" t="str">
        <f t="shared" si="2"/>
        <v/>
      </c>
      <c r="T35" s="165"/>
      <c r="U35" s="166"/>
      <c r="V35" s="215"/>
      <c r="W35" s="243" t="str">
        <f>IF(ISNA(IF($O$10="CENTRE",VLOOKUP(V35,Codes!$G$5:$H$152,2,FALSE),IF($O$10="EST",VLOOKUP(V35,Codes!$I$5:$J$196,2,FALSE),IF($O$10="OUEST",VLOOKUP(V35,Codes!$K$5:$L$165,2,FALSE),""))))=TRUE," ",(IF($O$10="CENTRE",VLOOKUP(V35,Codes!$G$5:$H$152,2,FALSE),IF($O$10="EST",VLOOKUP(V35,Codes!$I$5:$J$196,2,FALSE),IF($O$10="OUEST",VLOOKUP(V35,Codes!$K$5:$LF$165,2,FALSE),"")))))</f>
        <v/>
      </c>
      <c r="X35" s="255"/>
      <c r="Y35" s="130"/>
      <c r="AA35" s="15"/>
      <c r="AB35" s="176"/>
      <c r="AC35" s="15"/>
      <c r="AD35" s="181"/>
      <c r="AE35" s="15"/>
    </row>
    <row r="36" spans="2:33" s="20" customFormat="1" ht="24.95" customHeight="1" x14ac:dyDescent="0.2">
      <c r="C36" s="163"/>
      <c r="D36" s="243" t="str">
        <f t="shared" si="0"/>
        <v xml:space="preserve"> </v>
      </c>
      <c r="E36" s="215"/>
      <c r="F36" s="247" t="str">
        <f>IF(ISNA(IF($O$10="CENTRE",VLOOKUP(E36,Codes!$A$5:$B$305,2,FALSE),IF($O$10="EST",VLOOKUP(E36,Codes!$C$5:$D$316,2,FALSE),IF($O$10="OUEST",VLOOKUP(E36,Codes!$E$5:$F$313,2,FALSE),""))))=TRUE," ",(IF($O$10="CENTRE",VLOOKUP(E36,Codes!$A$5:$B$305,2,FALSE),IF($O$10="EST",VLOOKUP(E36,Codes!$C$5:$D$316,2,FALSE),IF($O$10="OUEST",VLOOKUP(E36,Codes!$E$5:$F$313,2,FALSE),"")))))</f>
        <v/>
      </c>
      <c r="G36" s="164"/>
      <c r="H36" s="164"/>
      <c r="I36" s="164"/>
      <c r="J36" s="146" t="str">
        <f t="shared" si="1"/>
        <v/>
      </c>
      <c r="K36" s="14"/>
      <c r="L36" s="283"/>
      <c r="M36" s="284"/>
      <c r="N36" s="215"/>
      <c r="O36" s="247" t="str">
        <f>IF(ISNA(IF($O$10="CENTRE",VLOOKUP(N36,Codes!$A$5:$B$305,2,FALSE),IF($O$10="EST",VLOOKUP(N36,Codes!$C$5:$D$316,2,FALSE),IF($O$10="OUEST",VLOOKUP(N36,Codes!$E$5:$F$313,2,FALSE),""))))=TRUE," ",(IF($O$10="CENTRE",VLOOKUP(N36,Codes!$A$5:$B$305,2,FALSE),IF($O$10="EST",VLOOKUP(N36,Codes!$C$5:$D$316,2,FALSE),IF($O$10="OUEST",VLOOKUP(N36,Codes!$E$5:$F$313,2,FALSE),"")))))</f>
        <v/>
      </c>
      <c r="P36" s="214"/>
      <c r="Q36" s="164"/>
      <c r="R36" s="164"/>
      <c r="S36" s="147" t="str">
        <f t="shared" si="2"/>
        <v/>
      </c>
      <c r="T36" s="165"/>
      <c r="U36" s="166"/>
      <c r="V36" s="215"/>
      <c r="W36" s="243" t="str">
        <f>IF(ISNA(IF($O$10="CENTRE",VLOOKUP(V36,Codes!$G$5:$H$152,2,FALSE),IF($O$10="EST",VLOOKUP(V36,Codes!$I$5:$J$196,2,FALSE),IF($O$10="OUEST",VLOOKUP(V36,Codes!$K$5:$L$165,2,FALSE),""))))=TRUE," ",(IF($O$10="CENTRE",VLOOKUP(V36,Codes!$G$5:$H$152,2,FALSE),IF($O$10="EST",VLOOKUP(V36,Codes!$I$5:$J$196,2,FALSE),IF($O$10="OUEST",VLOOKUP(V36,Codes!$K$5:$LF$165,2,FALSE),"")))))</f>
        <v/>
      </c>
      <c r="X36" s="255"/>
      <c r="Y36" s="131"/>
      <c r="AA36" s="15"/>
      <c r="AB36" s="15"/>
      <c r="AC36" s="15"/>
      <c r="AD36" s="181"/>
      <c r="AE36" s="15"/>
    </row>
    <row r="37" spans="2:33" s="20" customFormat="1" ht="24.95" customHeight="1" x14ac:dyDescent="0.2">
      <c r="C37" s="163"/>
      <c r="D37" s="243" t="str">
        <f t="shared" si="0"/>
        <v xml:space="preserve"> </v>
      </c>
      <c r="E37" s="215"/>
      <c r="F37" s="247" t="str">
        <f>IF(ISNA(IF($O$10="CENTRE",VLOOKUP(E37,Codes!$A$5:$B$305,2,FALSE),IF($O$10="EST",VLOOKUP(E37,Codes!$C$5:$D$316,2,FALSE),IF($O$10="OUEST",VLOOKUP(E37,Codes!$E$5:$F$313,2,FALSE),""))))=TRUE," ",(IF($O$10="CENTRE",VLOOKUP(E37,Codes!$A$5:$B$305,2,FALSE),IF($O$10="EST",VLOOKUP(E37,Codes!$C$5:$D$316,2,FALSE),IF($O$10="OUEST",VLOOKUP(E37,Codes!$E$5:$F$313,2,FALSE),"")))))</f>
        <v/>
      </c>
      <c r="G37" s="164"/>
      <c r="H37" s="164"/>
      <c r="I37" s="164"/>
      <c r="J37" s="146" t="str">
        <f t="shared" si="1"/>
        <v/>
      </c>
      <c r="K37" s="14"/>
      <c r="L37" s="283"/>
      <c r="M37" s="284"/>
      <c r="N37" s="215"/>
      <c r="O37" s="247" t="str">
        <f>IF(ISNA(IF($O$10="CENTRE",VLOOKUP(N37,Codes!$A$5:$B$305,2,FALSE),IF($O$10="EST",VLOOKUP(N37,Codes!$C$5:$D$316,2,FALSE),IF($O$10="OUEST",VLOOKUP(N37,Codes!$E$5:$F$313,2,FALSE),""))))=TRUE," ",(IF($O$10="CENTRE",VLOOKUP(N37,Codes!$A$5:$B$305,2,FALSE),IF($O$10="EST",VLOOKUP(N37,Codes!$C$5:$D$316,2,FALSE),IF($O$10="OUEST",VLOOKUP(N37,Codes!$E$5:$F$313,2,FALSE),"")))))</f>
        <v/>
      </c>
      <c r="P37" s="214"/>
      <c r="Q37" s="164"/>
      <c r="R37" s="164"/>
      <c r="S37" s="147" t="str">
        <f t="shared" si="2"/>
        <v/>
      </c>
      <c r="T37" s="165"/>
      <c r="U37" s="166"/>
      <c r="V37" s="215"/>
      <c r="W37" s="243" t="str">
        <f>IF(ISNA(IF($O$10="CENTRE",VLOOKUP(V37,Codes!$G$5:$H$152,2,FALSE),IF($O$10="EST",VLOOKUP(V37,Codes!$I$5:$J$196,2,FALSE),IF($O$10="OUEST",VLOOKUP(V37,Codes!$K$5:$L$165,2,FALSE),""))))=TRUE," ",(IF($O$10="CENTRE",VLOOKUP(V37,Codes!$G$5:$H$152,2,FALSE),IF($O$10="EST",VLOOKUP(V37,Codes!$I$5:$J$196,2,FALSE),IF($O$10="OUEST",VLOOKUP(V37,Codes!$K$5:$LF$165,2,FALSE),"")))))</f>
        <v/>
      </c>
      <c r="X37" s="255"/>
      <c r="Y37" s="128"/>
      <c r="AA37" s="15"/>
      <c r="AB37" s="15"/>
      <c r="AC37" s="15"/>
      <c r="AD37" s="181"/>
      <c r="AE37" s="15"/>
    </row>
    <row r="38" spans="2:33" s="20" customFormat="1" ht="24.95" customHeight="1" x14ac:dyDescent="0.2">
      <c r="C38" s="163"/>
      <c r="D38" s="243" t="str">
        <f t="shared" si="0"/>
        <v xml:space="preserve"> </v>
      </c>
      <c r="E38" s="215"/>
      <c r="F38" s="247" t="str">
        <f>IF(ISNA(IF($O$10="CENTRE",VLOOKUP(E38,Codes!$A$5:$B$305,2,FALSE),IF($O$10="EST",VLOOKUP(E38,Codes!$C$5:$D$316,2,FALSE),IF($O$10="OUEST",VLOOKUP(E38,Codes!$E$5:$F$313,2,FALSE),""))))=TRUE," ",(IF($O$10="CENTRE",VLOOKUP(E38,Codes!$A$5:$B$305,2,FALSE),IF($O$10="EST",VLOOKUP(E38,Codes!$C$5:$D$316,2,FALSE),IF($O$10="OUEST",VLOOKUP(E38,Codes!$E$5:$F$313,2,FALSE),"")))))</f>
        <v/>
      </c>
      <c r="G38" s="164"/>
      <c r="H38" s="164"/>
      <c r="I38" s="164"/>
      <c r="J38" s="146" t="str">
        <f t="shared" si="1"/>
        <v/>
      </c>
      <c r="K38" s="14"/>
      <c r="L38" s="283"/>
      <c r="M38" s="284"/>
      <c r="N38" s="215"/>
      <c r="O38" s="247" t="str">
        <f>IF(ISNA(IF($O$10="CENTRE",VLOOKUP(N38,Codes!$A$5:$B$305,2,FALSE),IF($O$10="EST",VLOOKUP(N38,Codes!$C$5:$D$316,2,FALSE),IF($O$10="OUEST",VLOOKUP(N38,Codes!$E$5:$F$313,2,FALSE),""))))=TRUE," ",(IF($O$10="CENTRE",VLOOKUP(N38,Codes!$A$5:$B$305,2,FALSE),IF($O$10="EST",VLOOKUP(N38,Codes!$C$5:$D$316,2,FALSE),IF($O$10="OUEST",VLOOKUP(N38,Codes!$E$5:$F$313,2,FALSE),"")))))</f>
        <v/>
      </c>
      <c r="P38" s="214"/>
      <c r="Q38" s="164"/>
      <c r="R38" s="164"/>
      <c r="S38" s="147" t="str">
        <f t="shared" si="2"/>
        <v/>
      </c>
      <c r="T38" s="165"/>
      <c r="U38" s="166"/>
      <c r="V38" s="215"/>
      <c r="W38" s="243" t="str">
        <f>IF(ISNA(IF($O$10="CENTRE",VLOOKUP(V38,Codes!$G$5:$H$152,2,FALSE),IF($O$10="EST",VLOOKUP(V38,Codes!$I$5:$J$196,2,FALSE),IF($O$10="OUEST",VLOOKUP(V38,Codes!$K$5:$L$165,2,FALSE),""))))=TRUE," ",(IF($O$10="CENTRE",VLOOKUP(V38,Codes!$G$5:$H$152,2,FALSE),IF($O$10="EST",VLOOKUP(V38,Codes!$I$5:$J$196,2,FALSE),IF($O$10="OUEST",VLOOKUP(V38,Codes!$K$5:$LF$165,2,FALSE),"")))))</f>
        <v/>
      </c>
      <c r="X38" s="255"/>
      <c r="Y38" s="132"/>
      <c r="AA38" s="15"/>
      <c r="AB38" s="15"/>
      <c r="AC38" s="15"/>
      <c r="AD38" s="181"/>
      <c r="AE38" s="15"/>
    </row>
    <row r="39" spans="2:33" s="20" customFormat="1" ht="24.95" customHeight="1" x14ac:dyDescent="0.2">
      <c r="C39" s="163"/>
      <c r="D39" s="243" t="str">
        <f t="shared" si="0"/>
        <v xml:space="preserve"> </v>
      </c>
      <c r="E39" s="215"/>
      <c r="F39" s="247" t="str">
        <f>IF(ISNA(IF($O$10="CENTRE",VLOOKUP(E39,Codes!$A$5:$B$305,2,FALSE),IF($O$10="EST",VLOOKUP(E39,Codes!$C$5:$D$316,2,FALSE),IF($O$10="OUEST",VLOOKUP(E39,Codes!$E$5:$F$313,2,FALSE),""))))=TRUE," ",(IF($O$10="CENTRE",VLOOKUP(E39,Codes!$A$5:$B$305,2,FALSE),IF($O$10="EST",VLOOKUP(E39,Codes!$C$5:$D$316,2,FALSE),IF($O$10="OUEST",VLOOKUP(E39,Codes!$E$5:$F$313,2,FALSE),"")))))</f>
        <v/>
      </c>
      <c r="G39" s="164"/>
      <c r="H39" s="164"/>
      <c r="I39" s="164"/>
      <c r="J39" s="146" t="str">
        <f t="shared" si="1"/>
        <v/>
      </c>
      <c r="K39" s="14"/>
      <c r="L39" s="283"/>
      <c r="M39" s="284"/>
      <c r="N39" s="215"/>
      <c r="O39" s="247" t="str">
        <f>IF(ISNA(IF($O$10="CENTRE",VLOOKUP(N39,Codes!$A$5:$B$305,2,FALSE),IF($O$10="EST",VLOOKUP(N39,Codes!$C$5:$D$316,2,FALSE),IF($O$10="OUEST",VLOOKUP(N39,Codes!$E$5:$F$313,2,FALSE),""))))=TRUE," ",(IF($O$10="CENTRE",VLOOKUP(N39,Codes!$A$5:$B$305,2,FALSE),IF($O$10="EST",VLOOKUP(N39,Codes!$C$5:$D$316,2,FALSE),IF($O$10="OUEST",VLOOKUP(N39,Codes!$E$5:$F$313,2,FALSE),"")))))</f>
        <v/>
      </c>
      <c r="P39" s="214"/>
      <c r="Q39" s="164"/>
      <c r="R39" s="164"/>
      <c r="S39" s="147" t="str">
        <f t="shared" si="2"/>
        <v/>
      </c>
      <c r="T39" s="165"/>
      <c r="U39" s="166"/>
      <c r="V39" s="215"/>
      <c r="W39" s="243" t="str">
        <f>IF(ISNA(IF($O$10="CENTRE",VLOOKUP(V39,Codes!$G$5:$H$152,2,FALSE),IF($O$10="EST",VLOOKUP(V39,Codes!$I$5:$J$196,2,FALSE),IF($O$10="OUEST",VLOOKUP(V39,Codes!$K$5:$L$165,2,FALSE),""))))=TRUE," ",(IF($O$10="CENTRE",VLOOKUP(V39,Codes!$G$5:$H$152,2,FALSE),IF($O$10="EST",VLOOKUP(V39,Codes!$I$5:$J$196,2,FALSE),IF($O$10="OUEST",VLOOKUP(V39,Codes!$K$5:$LF$165,2,FALSE),"")))))</f>
        <v/>
      </c>
      <c r="X39" s="255"/>
      <c r="Y39" s="128"/>
      <c r="AA39" s="15"/>
      <c r="AB39" s="15"/>
      <c r="AC39" s="15"/>
      <c r="AD39" s="181"/>
      <c r="AE39" s="15"/>
    </row>
    <row r="40" spans="2:33" s="20" customFormat="1" ht="24.95" customHeight="1" x14ac:dyDescent="0.2">
      <c r="C40" s="163"/>
      <c r="D40" s="243" t="str">
        <f t="shared" si="0"/>
        <v xml:space="preserve"> </v>
      </c>
      <c r="E40" s="215"/>
      <c r="F40" s="247" t="str">
        <f>IF(ISNA(IF($O$10="CENTRE",VLOOKUP(E40,Codes!$A$5:$B$305,2,FALSE),IF($O$10="EST",VLOOKUP(E40,Codes!$C$5:$D$316,2,FALSE),IF($O$10="OUEST",VLOOKUP(E40,Codes!$E$5:$F$313,2,FALSE),""))))=TRUE," ",(IF($O$10="CENTRE",VLOOKUP(E40,Codes!$A$5:$B$305,2,FALSE),IF($O$10="EST",VLOOKUP(E40,Codes!$C$5:$D$316,2,FALSE),IF($O$10="OUEST",VLOOKUP(E40,Codes!$E$5:$F$313,2,FALSE),"")))))</f>
        <v/>
      </c>
      <c r="G40" s="164"/>
      <c r="H40" s="164"/>
      <c r="I40" s="164"/>
      <c r="J40" s="146" t="str">
        <f t="shared" si="1"/>
        <v/>
      </c>
      <c r="K40" s="14"/>
      <c r="L40" s="283"/>
      <c r="M40" s="284"/>
      <c r="N40" s="215"/>
      <c r="O40" s="247" t="str">
        <f>IF(ISNA(IF($O$10="CENTRE",VLOOKUP(N40,Codes!$A$5:$B$305,2,FALSE),IF($O$10="EST",VLOOKUP(N40,Codes!$C$5:$D$316,2,FALSE),IF($O$10="OUEST",VLOOKUP(N40,Codes!$E$5:$F$313,2,FALSE),""))))=TRUE," ",(IF($O$10="CENTRE",VLOOKUP(N40,Codes!$A$5:$B$305,2,FALSE),IF($O$10="EST",VLOOKUP(N40,Codes!$C$5:$D$316,2,FALSE),IF($O$10="OUEST",VLOOKUP(N40,Codes!$E$5:$F$313,2,FALSE),"")))))</f>
        <v/>
      </c>
      <c r="P40" s="214"/>
      <c r="Q40" s="164"/>
      <c r="R40" s="164"/>
      <c r="S40" s="147" t="str">
        <f t="shared" si="2"/>
        <v/>
      </c>
      <c r="T40" s="165"/>
      <c r="U40" s="166"/>
      <c r="V40" s="215"/>
      <c r="W40" s="243" t="str">
        <f>IF(ISNA(IF($O$10="CENTRE",VLOOKUP(V40,Codes!$G$5:$H$152,2,FALSE),IF($O$10="EST",VLOOKUP(V40,Codes!$I$5:$J$196,2,FALSE),IF($O$10="OUEST",VLOOKUP(V40,Codes!$K$5:$L$165,2,FALSE),""))))=TRUE," ",(IF($O$10="CENTRE",VLOOKUP(V40,Codes!$G$5:$H$152,2,FALSE),IF($O$10="EST",VLOOKUP(V40,Codes!$I$5:$J$196,2,FALSE),IF($O$10="OUEST",VLOOKUP(V40,Codes!$K$5:$LF$165,2,FALSE),"")))))</f>
        <v/>
      </c>
      <c r="X40" s="255"/>
      <c r="Y40" s="76"/>
      <c r="AA40" s="15"/>
      <c r="AB40" s="15"/>
      <c r="AC40" s="15"/>
      <c r="AD40" s="181"/>
      <c r="AE40" s="15"/>
    </row>
    <row r="41" spans="2:33" s="20" customFormat="1" ht="24.95" customHeight="1" x14ac:dyDescent="0.2">
      <c r="C41" s="163"/>
      <c r="D41" s="243" t="str">
        <f t="shared" si="0"/>
        <v xml:space="preserve"> </v>
      </c>
      <c r="E41" s="215"/>
      <c r="F41" s="248" t="str">
        <f>IF(ISNA(IF($O$10="CENTRE",VLOOKUP(E41,Codes!$A$5:$B$305,2,FALSE),IF($O$10="EST",VLOOKUP(E41,Codes!$C$5:$D$316,2,FALSE),IF($O$10="OUEST",VLOOKUP(E41,Codes!$E$5:$F$313,2,FALSE),""))))=TRUE," ",(IF($O$10="CENTRE",VLOOKUP(E41,Codes!$A$5:$B$305,2,FALSE),IF($O$10="EST",VLOOKUP(E41,Codes!$C$5:$D$316,2,FALSE),IF($O$10="OUEST",VLOOKUP(E41,Codes!$E$5:$F$313,2,FALSE),"")))))</f>
        <v/>
      </c>
      <c r="G41" s="164"/>
      <c r="H41" s="164"/>
      <c r="I41" s="164"/>
      <c r="J41" s="146" t="str">
        <f t="shared" si="1"/>
        <v/>
      </c>
      <c r="K41" s="14"/>
      <c r="L41" s="283"/>
      <c r="M41" s="284"/>
      <c r="N41" s="215"/>
      <c r="O41" s="248" t="str">
        <f>IF(ISNA(IF($O$10="CENTRE",VLOOKUP(N41,Codes!$A$5:$B$305,2,FALSE),IF($O$10="EST",VLOOKUP(N41,Codes!$C$5:$D$316,2,FALSE),IF($O$10="OUEST",VLOOKUP(N41,Codes!$E$5:$F$313,2,FALSE),""))))=TRUE," ",(IF($O$10="CENTRE",VLOOKUP(N41,Codes!$A$5:$B$305,2,FALSE),IF($O$10="EST",VLOOKUP(N41,Codes!$C$5:$D$316,2,FALSE),IF($O$10="OUEST",VLOOKUP(N41,Codes!$E$5:$F$313,2,FALSE),"")))))</f>
        <v/>
      </c>
      <c r="P41" s="214"/>
      <c r="Q41" s="164"/>
      <c r="R41" s="164"/>
      <c r="S41" s="147" t="str">
        <f t="shared" si="2"/>
        <v/>
      </c>
      <c r="T41" s="165"/>
      <c r="U41" s="166"/>
      <c r="V41" s="215"/>
      <c r="W41" s="245" t="str">
        <f>IF(ISNA(IF($O$10="CENTRE",VLOOKUP(V41,Codes!$G$5:$H$152,2,FALSE),IF($O$10="EST",VLOOKUP(V41,Codes!$I$5:$J$196,2,FALSE),IF($O$10="OUEST",VLOOKUP(V41,Codes!$K$5:$L$165,2,FALSE),""))))=TRUE," ",(IF($O$10="CENTRE",VLOOKUP(V41,Codes!$G$5:$H$152,2,FALSE),IF($O$10="EST",VLOOKUP(V41,Codes!$I$5:$J$196,2,FALSE),IF($O$10="OUEST",VLOOKUP(V41,Codes!$K$5:$LF$165,2,FALSE),"")))))</f>
        <v/>
      </c>
      <c r="X41" s="255"/>
      <c r="Y41" s="96"/>
      <c r="AA41" s="15"/>
      <c r="AB41" s="15"/>
      <c r="AC41" s="15"/>
      <c r="AD41" s="181"/>
      <c r="AE41" s="15"/>
    </row>
    <row r="42" spans="2:33" s="20" customFormat="1" ht="24.95" customHeight="1" thickBot="1" x14ac:dyDescent="0.25">
      <c r="C42" s="227"/>
      <c r="D42" s="244" t="str">
        <f t="shared" si="0"/>
        <v xml:space="preserve"> </v>
      </c>
      <c r="E42" s="228"/>
      <c r="F42" s="249" t="str">
        <f>IF(ISNA(IF($O$10="CENTRE",VLOOKUP(E42,Codes!$A$5:$B$305,2,FALSE),IF($O$10="EST",VLOOKUP(E42,Codes!$C$5:$D$316,2,FALSE),IF($O$10="OUEST",VLOOKUP(E42,Codes!$E$5:$F$313,2,FALSE),""))))=TRUE," ",(IF($O$10="CENTRE",VLOOKUP(E42,Codes!$A$5:$B$305,2,FALSE),IF($O$10="EST",VLOOKUP(E42,Codes!$C$5:$D$316,2,FALSE),IF($O$10="OUEST",VLOOKUP(E42,Codes!$E$5:$F$313,2,FALSE),"")))))</f>
        <v/>
      </c>
      <c r="G42" s="229"/>
      <c r="H42" s="229"/>
      <c r="I42" s="229"/>
      <c r="J42" s="230" t="str">
        <f t="shared" si="1"/>
        <v/>
      </c>
      <c r="K42" s="231"/>
      <c r="L42" s="328"/>
      <c r="M42" s="329"/>
      <c r="N42" s="228"/>
      <c r="O42" s="249" t="str">
        <f>IF(ISNA(IF($O$10="CENTRE",VLOOKUP(N42,Codes!$A$5:$B$305,2,FALSE),IF($O$10="EST",VLOOKUP(N42,Codes!$C$5:$D$316,2,FALSE),IF($O$10="OUEST",VLOOKUP(N42,Codes!$E$5:$F$313,2,FALSE),""))))=TRUE," ",(IF($O$10="CENTRE",VLOOKUP(N42,Codes!$A$5:$B$305,2,FALSE),IF($O$10="EST",VLOOKUP(N42,Codes!$C$5:$D$316,2,FALSE),IF($O$10="OUEST",VLOOKUP(N42,Codes!$E$5:$F$313,2,FALSE),"")))))</f>
        <v/>
      </c>
      <c r="P42" s="232"/>
      <c r="Q42" s="229"/>
      <c r="R42" s="229"/>
      <c r="S42" s="233" t="str">
        <f t="shared" si="2"/>
        <v/>
      </c>
      <c r="T42" s="234"/>
      <c r="U42" s="235"/>
      <c r="V42" s="228"/>
      <c r="W42" s="246" t="str">
        <f>IF(ISNA(IF($O$10="CENTRE",VLOOKUP(V42,Codes!$G$5:$H$152,2,FALSE),IF($O$10="EST",VLOOKUP(V42,Codes!$I$5:$J$196,2,FALSE),IF($O$10="OUEST",VLOOKUP(V42,Codes!$K$5:$L$165,2,FALSE),""))))=TRUE," ",(IF($O$10="CENTRE",VLOOKUP(V42,Codes!$G$5:$H$152,2,FALSE),IF($O$10="EST",VLOOKUP(V42,Codes!$I$5:$J$196,2,FALSE),IF($O$10="OUEST",VLOOKUP(V42,Codes!$K$5:$LF$165,2,FALSE),"")))))</f>
        <v/>
      </c>
      <c r="X42" s="255"/>
      <c r="Y42" s="96"/>
      <c r="AA42" s="15"/>
      <c r="AB42" s="15"/>
      <c r="AC42" s="15"/>
      <c r="AD42" s="181"/>
      <c r="AE42" s="15"/>
    </row>
    <row r="43" spans="2:33" s="20" customFormat="1" ht="7.5" customHeight="1" thickTop="1" x14ac:dyDescent="0.2">
      <c r="B43" s="78"/>
      <c r="C43" s="79"/>
      <c r="D43" s="52"/>
      <c r="E43" s="52"/>
      <c r="F43" s="80"/>
      <c r="G43" s="81"/>
      <c r="H43" s="81"/>
      <c r="I43" s="82"/>
      <c r="J43" s="83"/>
      <c r="K43" s="83"/>
      <c r="L43" s="84"/>
      <c r="M43" s="84"/>
      <c r="N43" s="84"/>
      <c r="O43" s="80"/>
      <c r="P43" s="81"/>
      <c r="Q43" s="81"/>
      <c r="R43" s="82"/>
      <c r="S43" s="83"/>
      <c r="T43" s="85"/>
      <c r="U43" s="86"/>
      <c r="V43" s="86"/>
      <c r="W43" s="87"/>
      <c r="X43" s="83"/>
      <c r="Y43" s="16"/>
      <c r="AA43" s="15"/>
      <c r="AB43" s="15"/>
      <c r="AC43" s="15"/>
      <c r="AD43" s="15"/>
      <c r="AE43" s="15"/>
    </row>
    <row r="44" spans="2:33" ht="15" customHeight="1" x14ac:dyDescent="0.2">
      <c r="B44" s="88"/>
      <c r="C44" s="94" t="s">
        <v>257</v>
      </c>
      <c r="D44" s="89"/>
      <c r="E44" s="89"/>
      <c r="F44" s="89"/>
      <c r="G44" s="89"/>
      <c r="H44" s="89"/>
      <c r="I44" s="89"/>
      <c r="J44" s="89"/>
      <c r="K44" s="89"/>
      <c r="L44" s="89"/>
      <c r="AA44" s="175"/>
      <c r="AB44" s="175"/>
      <c r="AC44" s="175"/>
      <c r="AD44" s="175"/>
      <c r="AE44" s="175"/>
    </row>
    <row r="45" spans="2:33" ht="24" customHeight="1" x14ac:dyDescent="0.25">
      <c r="B45" s="88"/>
      <c r="C45" s="319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1"/>
      <c r="Z45" s="51"/>
      <c r="AA45" s="177"/>
      <c r="AB45" s="177"/>
      <c r="AC45" s="177"/>
      <c r="AD45" s="177"/>
      <c r="AE45" s="177"/>
      <c r="AF45" s="51"/>
      <c r="AG45" s="51"/>
    </row>
    <row r="46" spans="2:33" ht="24.95" customHeight="1" x14ac:dyDescent="0.2">
      <c r="B46" s="88"/>
      <c r="C46" s="322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4"/>
      <c r="AA46" s="175"/>
      <c r="AB46" s="175"/>
      <c r="AC46" s="175"/>
      <c r="AD46" s="175"/>
      <c r="AE46" s="175"/>
    </row>
    <row r="47" spans="2:33" ht="24.95" customHeight="1" x14ac:dyDescent="0.2">
      <c r="B47" s="88"/>
      <c r="C47" s="309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1"/>
      <c r="AA47" s="175"/>
      <c r="AB47" s="175"/>
      <c r="AC47" s="175"/>
      <c r="AD47" s="175"/>
      <c r="AE47" s="175"/>
    </row>
    <row r="48" spans="2:33" ht="9" customHeight="1" x14ac:dyDescent="0.2">
      <c r="B48" s="88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AA48" s="175"/>
      <c r="AB48" s="175"/>
      <c r="AC48" s="175"/>
      <c r="AD48" s="175"/>
      <c r="AE48" s="175"/>
    </row>
    <row r="49" spans="2:24" ht="21" customHeight="1" x14ac:dyDescent="0.2">
      <c r="B49" s="88"/>
      <c r="C49" s="16"/>
      <c r="L49" s="92"/>
    </row>
    <row r="50" spans="2:24" ht="36.75" customHeight="1" x14ac:dyDescent="0.2">
      <c r="B50" s="88"/>
      <c r="C50" s="340" t="s">
        <v>279</v>
      </c>
      <c r="D50" s="340"/>
      <c r="E50" s="341"/>
      <c r="F50" s="333"/>
      <c r="G50" s="334"/>
      <c r="H50" s="334"/>
      <c r="I50" s="334"/>
      <c r="J50" s="334"/>
      <c r="K50" s="335"/>
      <c r="L50" s="92"/>
      <c r="M50" s="330" t="s">
        <v>209</v>
      </c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2"/>
    </row>
    <row r="51" spans="2:24" ht="21" customHeight="1" x14ac:dyDescent="0.2">
      <c r="B51" s="88"/>
      <c r="C51" s="178"/>
      <c r="D51" s="178"/>
      <c r="E51" s="201"/>
      <c r="F51" s="180"/>
      <c r="G51" s="180"/>
      <c r="H51" s="180"/>
      <c r="I51" s="180"/>
      <c r="J51" s="180"/>
      <c r="K51" s="180"/>
      <c r="L51" s="92"/>
      <c r="M51" s="161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62"/>
    </row>
    <row r="52" spans="2:24" ht="30.75" customHeight="1" x14ac:dyDescent="0.3">
      <c r="B52" s="88"/>
      <c r="C52" s="342" t="s">
        <v>15</v>
      </c>
      <c r="D52" s="342"/>
      <c r="E52" s="343"/>
      <c r="F52" s="183"/>
      <c r="G52" s="196"/>
      <c r="H52" s="197"/>
      <c r="I52" s="198"/>
      <c r="J52" s="198"/>
      <c r="K52" s="198"/>
      <c r="L52" s="92"/>
      <c r="M52" s="161"/>
      <c r="N52" s="110"/>
      <c r="O52" s="143" t="s">
        <v>16</v>
      </c>
      <c r="P52" s="333"/>
      <c r="Q52" s="334"/>
      <c r="R52" s="334"/>
      <c r="S52" s="334"/>
      <c r="T52" s="334"/>
      <c r="U52" s="334"/>
      <c r="V52" s="335"/>
      <c r="W52" s="110"/>
      <c r="X52" s="162"/>
    </row>
    <row r="53" spans="2:24" ht="12" customHeight="1" x14ac:dyDescent="0.2">
      <c r="B53" s="88"/>
      <c r="C53" s="339"/>
      <c r="D53" s="339"/>
      <c r="E53" s="202"/>
      <c r="G53" s="180"/>
      <c r="H53" s="180"/>
      <c r="I53" s="180"/>
      <c r="J53" s="180"/>
      <c r="K53" s="180"/>
      <c r="L53" s="92"/>
      <c r="M53" s="161"/>
      <c r="N53" s="110"/>
      <c r="O53" s="144"/>
      <c r="P53" s="69"/>
      <c r="Q53" s="69"/>
      <c r="R53" s="69"/>
      <c r="S53" s="69"/>
      <c r="T53" s="69"/>
      <c r="U53" s="69"/>
      <c r="V53" s="69"/>
      <c r="W53" s="110"/>
      <c r="X53" s="162"/>
    </row>
    <row r="54" spans="2:24" ht="8.25" customHeight="1" x14ac:dyDescent="0.2">
      <c r="B54" s="88"/>
      <c r="C54" s="150"/>
      <c r="D54" s="150"/>
      <c r="E54" s="150"/>
      <c r="F54" s="88"/>
      <c r="G54" s="88"/>
      <c r="H54" s="88"/>
      <c r="I54" s="69"/>
      <c r="J54" s="69"/>
      <c r="K54" s="69"/>
      <c r="L54" s="69"/>
      <c r="M54" s="91"/>
      <c r="N54" s="90"/>
      <c r="W54" s="90"/>
      <c r="X54" s="133"/>
    </row>
    <row r="55" spans="2:24" ht="27" customHeight="1" x14ac:dyDescent="0.3">
      <c r="B55" s="88"/>
      <c r="C55" s="342" t="s">
        <v>197</v>
      </c>
      <c r="D55" s="342"/>
      <c r="E55" s="343"/>
      <c r="F55" s="184"/>
      <c r="G55" s="95"/>
      <c r="H55" s="151" t="s">
        <v>14</v>
      </c>
      <c r="I55" s="336"/>
      <c r="J55" s="337"/>
      <c r="K55" s="338"/>
      <c r="L55" s="60"/>
      <c r="M55" s="91"/>
      <c r="N55" s="90"/>
      <c r="O55" s="143" t="s">
        <v>265</v>
      </c>
      <c r="P55" s="317"/>
      <c r="Q55" s="318"/>
      <c r="R55" s="315" t="s">
        <v>1044</v>
      </c>
      <c r="S55" s="316"/>
      <c r="T55" s="240"/>
      <c r="W55" s="154"/>
      <c r="X55" s="152"/>
    </row>
    <row r="56" spans="2:24" ht="18.75" customHeight="1" x14ac:dyDescent="0.2">
      <c r="B56" s="88"/>
      <c r="C56" s="151"/>
      <c r="D56" s="150"/>
      <c r="E56" s="150"/>
      <c r="F56" s="100"/>
      <c r="G56" s="95"/>
      <c r="H56" s="97"/>
      <c r="I56" s="98"/>
      <c r="J56" s="98"/>
      <c r="K56" s="98"/>
      <c r="L56" s="60"/>
      <c r="M56" s="57"/>
      <c r="N56" s="69"/>
      <c r="W56" s="69"/>
      <c r="X56" s="58"/>
    </row>
    <row r="57" spans="2:24" ht="24.75" customHeight="1" x14ac:dyDescent="0.3">
      <c r="B57" s="88"/>
      <c r="C57" s="325" t="s">
        <v>198</v>
      </c>
      <c r="D57" s="325"/>
      <c r="E57" s="325"/>
      <c r="F57" s="325"/>
      <c r="G57" s="325"/>
      <c r="H57" s="325"/>
      <c r="I57" s="325"/>
      <c r="J57" s="325"/>
      <c r="L57" s="60"/>
      <c r="M57" s="93"/>
      <c r="N57" s="92"/>
      <c r="O57" s="143" t="s">
        <v>274</v>
      </c>
      <c r="P57" s="333"/>
      <c r="Q57" s="334"/>
      <c r="R57" s="334"/>
      <c r="S57" s="334"/>
      <c r="T57" s="334"/>
      <c r="U57" s="334"/>
      <c r="V57" s="335"/>
      <c r="W57" s="191"/>
      <c r="X57" s="134"/>
    </row>
    <row r="58" spans="2:24" ht="14.25" customHeight="1" x14ac:dyDescent="0.2">
      <c r="B58" s="88"/>
      <c r="C58" s="325"/>
      <c r="D58" s="325"/>
      <c r="E58" s="325"/>
      <c r="F58" s="325"/>
      <c r="G58" s="325"/>
      <c r="H58" s="325"/>
      <c r="I58" s="325"/>
      <c r="J58" s="325"/>
      <c r="K58" s="98"/>
      <c r="L58" s="60"/>
      <c r="M58" s="62"/>
      <c r="N58" s="53"/>
      <c r="O58" s="53"/>
      <c r="P58" s="53"/>
      <c r="Q58" s="53"/>
      <c r="R58" s="53"/>
      <c r="S58" s="53"/>
      <c r="T58" s="53"/>
      <c r="U58" s="53"/>
      <c r="V58" s="53"/>
      <c r="W58" s="326"/>
      <c r="X58" s="327"/>
    </row>
    <row r="59" spans="2:24" ht="4.5" customHeight="1" x14ac:dyDescent="0.2">
      <c r="B59" s="88"/>
      <c r="D59" s="199"/>
      <c r="E59" s="199"/>
      <c r="F59" s="199"/>
      <c r="G59" s="199"/>
      <c r="H59" s="199"/>
      <c r="I59" s="199"/>
      <c r="J59" s="199"/>
      <c r="K59" s="199"/>
      <c r="L59" s="199"/>
      <c r="M59" s="103"/>
      <c r="N59" s="60"/>
      <c r="O59" s="96"/>
      <c r="P59" s="76"/>
      <c r="Q59" s="76"/>
      <c r="R59" s="76"/>
      <c r="S59" s="76"/>
      <c r="T59" s="76"/>
      <c r="U59" s="76"/>
      <c r="V59" s="76"/>
      <c r="W59" s="76"/>
      <c r="X59" s="76"/>
    </row>
    <row r="60" spans="2:24" ht="16.5" customHeight="1" x14ac:dyDescent="0.2">
      <c r="B60" s="88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01"/>
      <c r="N60" s="101"/>
      <c r="O60" s="96"/>
      <c r="P60" s="96"/>
      <c r="Q60" s="96"/>
      <c r="R60" s="96"/>
      <c r="S60" s="96"/>
      <c r="T60" s="99"/>
      <c r="U60" s="96"/>
      <c r="V60" s="96"/>
      <c r="W60" s="307" t="s">
        <v>2218</v>
      </c>
      <c r="X60" s="308"/>
    </row>
    <row r="61" spans="2:24" ht="8.25" customHeight="1" x14ac:dyDescent="0.2">
      <c r="B61" s="88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01"/>
      <c r="N61" s="101"/>
      <c r="O61" s="96"/>
      <c r="P61" s="96"/>
      <c r="Q61" s="96"/>
      <c r="R61" s="96"/>
      <c r="S61" s="96"/>
      <c r="T61" s="96"/>
      <c r="U61" s="96"/>
      <c r="V61" s="96"/>
      <c r="W61" s="96"/>
      <c r="X61" s="96"/>
    </row>
    <row r="64" spans="2:24" ht="14.25" x14ac:dyDescent="0.2">
      <c r="Q64" s="107"/>
    </row>
    <row r="73" spans="8:8" x14ac:dyDescent="0.2">
      <c r="H73" s="175" t="s">
        <v>1043</v>
      </c>
    </row>
  </sheetData>
  <sheetProtection sheet="1" objects="1" scenarios="1" selectLockedCells="1"/>
  <mergeCells count="46">
    <mergeCell ref="M50:X50"/>
    <mergeCell ref="P52:V52"/>
    <mergeCell ref="P57:V57"/>
    <mergeCell ref="I55:K55"/>
    <mergeCell ref="C53:D53"/>
    <mergeCell ref="F50:K50"/>
    <mergeCell ref="C50:E50"/>
    <mergeCell ref="C52:E52"/>
    <mergeCell ref="C55:E55"/>
    <mergeCell ref="S14:V14"/>
    <mergeCell ref="L39:M39"/>
    <mergeCell ref="L42:M42"/>
    <mergeCell ref="L41:M41"/>
    <mergeCell ref="L40:M40"/>
    <mergeCell ref="W60:X60"/>
    <mergeCell ref="C47:X47"/>
    <mergeCell ref="L35:M35"/>
    <mergeCell ref="C23:X23"/>
    <mergeCell ref="L25:M25"/>
    <mergeCell ref="L38:M38"/>
    <mergeCell ref="L30:M30"/>
    <mergeCell ref="L31:M31"/>
    <mergeCell ref="L32:M32"/>
    <mergeCell ref="L33:M33"/>
    <mergeCell ref="L34:M34"/>
    <mergeCell ref="R55:S55"/>
    <mergeCell ref="P55:Q55"/>
    <mergeCell ref="C45:X46"/>
    <mergeCell ref="C57:J58"/>
    <mergeCell ref="W58:X58"/>
    <mergeCell ref="G5:X7"/>
    <mergeCell ref="L37:M37"/>
    <mergeCell ref="I21:M21"/>
    <mergeCell ref="L24:X24"/>
    <mergeCell ref="C26:J26"/>
    <mergeCell ref="L26:X26"/>
    <mergeCell ref="L36:M36"/>
    <mergeCell ref="L27:M27"/>
    <mergeCell ref="L29:M29"/>
    <mergeCell ref="L28:M28"/>
    <mergeCell ref="D21:G21"/>
    <mergeCell ref="C12:X12"/>
    <mergeCell ref="C18:X18"/>
    <mergeCell ref="D14:I14"/>
    <mergeCell ref="O14:Q14"/>
    <mergeCell ref="L14:N14"/>
  </mergeCells>
  <phoneticPr fontId="19" type="noConversion"/>
  <dataValidations xWindow="49" yWindow="471" count="30">
    <dataValidation type="list" allowBlank="1" showInputMessage="1" sqref="Y36">
      <formula1>Personnel</formula1>
    </dataValidation>
    <dataValidation allowBlank="1" showInputMessage="1" showErrorMessage="1" promptTitle="Date" prompt="Année-mois-jour_x000a_Ex: 2010-04-30" sqref="G55:G56"/>
    <dataValidation allowBlank="1" showInputMessage="1" showErrorMessage="1" promptTitle="SVP" prompt="INDIQUER VOTRE POSTE TÉLÉPHONIQUE.  Merci. !" sqref="I56:K56 K58"/>
    <dataValidation allowBlank="1" showInputMessage="1" showErrorMessage="1" promptTitle="Format de date" prompt="Inscrire la date selon le format suivant:_x000a_AAAA-MM-JJ" sqref="F52"/>
    <dataValidation type="list" allowBlank="1" showInputMessage="1" showErrorMessage="1" sqref="L27:M42">
      <formula1>choix</formula1>
    </dataValidation>
    <dataValidation allowBlank="1" showInputMessage="1" showErrorMessage="1" promptTitle="Format de date" prompt="Veuillez inscrire la date selon le format suivant: _x000a_AAAA-MM-JJ" sqref="I21 O21"/>
    <dataValidation type="list" errorStyle="information" allowBlank="1" showInputMessage="1" errorTitle="Saisie d'heures" error="Veuillez utiliser le format hh:mm" sqref="G28:G42">
      <formula1>Heures</formula1>
    </dataValidation>
    <dataValidation type="list" allowBlank="1" showInputMessage="1" sqref="H28:H42 P28:Q42">
      <formula1>Heures</formula1>
    </dataValidation>
    <dataValidation type="list" allowBlank="1" showInputMessage="1" sqref="I28:I42 R28:R42">
      <formula1>Repas</formula1>
    </dataValidation>
    <dataValidation allowBlank="1" showInputMessage="1" showErrorMessage="1" promptTitle="Format" prompt="Inscrire par exemple: 201901" sqref="P55:Q55"/>
    <dataValidation allowBlank="1" showInputMessage="1" showErrorMessage="1" promptTitle="Date" prompt="Inscrire la date selon le format suivant:_x000a_AAAA-MM-JJ" sqref="T55"/>
    <dataValidation type="list" showErrorMessage="1" prompt="Champ obligatoire" sqref="O10">
      <formula1>Établissements</formula1>
    </dataValidation>
    <dataValidation allowBlank="1" showInputMessage="1" showErrorMessage="1" promptTitle="SIGNATURE ÉLECTRONIQUE" prompt="Doit être obligatoirement la personne désignée à autoriser les feuilles de temps électronique. _x000a_IMPORTANT:_x000a_La personne identifiée ici_x000a_est l'expéditeur de l'envoi par courriel." sqref="K51 K53"/>
    <dataValidation type="list" allowBlank="1" showInputMessage="1" showErrorMessage="1" errorTitle="Date" error="La date doit avoir le format AAAA/MM/JJ ou AAAA-MM-JJ" promptTitle="Date" prompt="La date doit être saisie avec le format AAAA/MM/JJ ou AAAA-MM-JJ" sqref="C27:C42">
      <formula1>Dates</formula1>
    </dataValidation>
    <dataValidation type="whole" showInputMessage="1" showErrorMessage="1" error="Le champ &quot;No employé&quot; est obligatoire. Il doit avoir un maximum de 6 caractères et doit être numérique" sqref="W14">
      <formula1>1</formula1>
      <formula2>999999</formula2>
    </dataValidation>
    <dataValidation type="textLength" allowBlank="1" showInputMessage="1" showErrorMessage="1" error="Le champ &quot;Nom&quot; est obligatoire" sqref="D14:I14">
      <formula1>1</formula1>
      <formula2>100</formula2>
    </dataValidation>
    <dataValidation type="textLength" allowBlank="1" showInputMessage="1" showErrorMessage="1" error="Le champ &quot;prénom&quot; est obligatoire" sqref="O14:Q14">
      <formula1>1</formula1>
      <formula2>100</formula2>
    </dataValidation>
    <dataValidation allowBlank="1" showInputMessage="1" showErrorMessage="1" promptTitle="Nom du gestionnaire:" prompt="Inscrire le nom du gestionnaire qui autorise les feuilles de temps électroniques. _x000a_IMPORTANT:_x000a_La personne identifiée ici, doit être l'expéditeur de l'envoi du courriel ou doit obligatoirement être en copie conforme." sqref="C50"/>
    <dataValidation allowBlank="1" showErrorMessage="1" sqref="C53:E53 F51:J51 G53:J53 I52:K52"/>
    <dataValidation allowBlank="1" showInputMessage="1" showErrorMessage="1" promptTitle="SVP" prompt="Incrire le poste téléphonique du gestionnaire." sqref="I55:K55"/>
    <dataValidation allowBlank="1" showInputMessage="1" showErrorMessage="1" promptTitle="Téléphone:" prompt="Inscrire le numéro de téléphone du gestionnaire." sqref="F55"/>
    <dataValidation type="list" allowBlank="1" showInputMessage="1" promptTitle="Heures saisies" prompt="Le format des heures saisies est: 0:00" sqref="P27:Q27 H27">
      <formula1>Heures</formula1>
    </dataValidation>
    <dataValidation type="list" errorStyle="information" allowBlank="1" showInputMessage="1" errorTitle="Saisie d'heures" error="Veuillez utiliser le format hh:mm" promptTitle="Heures saisies" prompt="Le format des heures saisies est: 0:00" sqref="G27">
      <formula1>Heures</formula1>
    </dataValidation>
    <dataValidation type="list" allowBlank="1" showInputMessage="1" promptTitle="Heures saisie" prompt="Le format des heures saisies est: 0:00" sqref="I27">
      <formula1>Repas</formula1>
    </dataValidation>
    <dataValidation type="list" allowBlank="1" showInputMessage="1" promptTitle="Heures saisies" prompt="Le format des heures saisies est: 0:00" sqref="R27">
      <formula1>Repas</formula1>
    </dataValidation>
    <dataValidation type="list" allowBlank="1" showInputMessage="1" sqref="E27:E42 N27:N42">
      <formula1>IF($O$10="CENTRE",CodeCentre,IF($O$10="EST",CodeEst,IF($O$10="OUEST",CodeOuest,"")))</formula1>
    </dataValidation>
    <dataValidation type="list" allowBlank="1" showInputMessage="1" sqref="V27:V42">
      <formula1>IF($O$10="CENTRE",PrimeCentre,IF($O$10="EST",PrimeEst,IF($O$10="OUEST",PrimeOuest,"")))</formula1>
    </dataValidation>
    <dataValidation allowBlank="1" showInputMessage="1" showErrorMessage="1" promptTitle="Heures de primes" prompt="Format de saisie: 0,00" sqref="X27"/>
    <dataValidation allowBlank="1" showInputMessage="1" showErrorMessage="1" promptTitle="Nom du gestionnaire:" prompt="Inscrire le nom du gestionnaire qui autorise les feuilles de temps électroniques. _x000a_" sqref="F50:K50"/>
    <dataValidation type="list" allowBlank="1" showInputMessage="1" showErrorMessage="1" sqref="P52">
      <formula1>Personnel</formula1>
    </dataValidation>
  </dataValidations>
  <printOptions horizontalCentered="1" verticalCentered="1"/>
  <pageMargins left="0" right="0" top="0" bottom="0" header="0" footer="0"/>
  <pageSetup scale="49" orientation="landscape" cellComments="asDisplayed" r:id="rId1"/>
  <headerFooter alignWithMargins="0">
    <oddFooter>&amp;R&amp;12&amp;Z&amp;F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Archiver">
                <anchor moveWithCells="1" sizeWithCells="1">
                  <from>
                    <xdr:col>22</xdr:col>
                    <xdr:colOff>657225</xdr:colOff>
                    <xdr:row>55</xdr:row>
                    <xdr:rowOff>114300</xdr:rowOff>
                  </from>
                  <to>
                    <xdr:col>22</xdr:col>
                    <xdr:colOff>2390775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9">
              <controlPr defaultSize="0" print="0" autoFill="0" autoPict="0" macro="[0]!Enregistrer">
                <anchor moveWithCells="1" sizeWithCells="1">
                  <from>
                    <xdr:col>22</xdr:col>
                    <xdr:colOff>619125</xdr:colOff>
                    <xdr:row>51</xdr:row>
                    <xdr:rowOff>19050</xdr:rowOff>
                  </from>
                  <to>
                    <xdr:col>22</xdr:col>
                    <xdr:colOff>2352675</xdr:colOff>
                    <xdr:row>51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Button 13">
              <controlPr defaultSize="0" print="0" autoFill="0" autoPict="0">
                <anchor moveWithCells="1" sizeWithCells="1">
                  <from>
                    <xdr:col>22</xdr:col>
                    <xdr:colOff>657225</xdr:colOff>
                    <xdr:row>53</xdr:row>
                    <xdr:rowOff>66675</xdr:rowOff>
                  </from>
                  <to>
                    <xdr:col>22</xdr:col>
                    <xdr:colOff>2381250</xdr:colOff>
                    <xdr:row>54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B98"/>
  <sheetViews>
    <sheetView workbookViewId="0">
      <selection activeCell="A2" sqref="A2:A98"/>
    </sheetView>
  </sheetViews>
  <sheetFormatPr baseColWidth="10" defaultRowHeight="12.75" x14ac:dyDescent="0.2"/>
  <sheetData>
    <row r="1" spans="1:2" x14ac:dyDescent="0.2">
      <c r="A1" s="49" t="s">
        <v>100</v>
      </c>
      <c r="B1" s="49" t="s">
        <v>2</v>
      </c>
    </row>
    <row r="2" spans="1:2" x14ac:dyDescent="0.2">
      <c r="A2" s="50" t="s">
        <v>101</v>
      </c>
      <c r="B2" s="50" t="s">
        <v>102</v>
      </c>
    </row>
    <row r="3" spans="1:2" x14ac:dyDescent="0.2">
      <c r="A3" s="50" t="s">
        <v>102</v>
      </c>
      <c r="B3" s="50" t="s">
        <v>103</v>
      </c>
    </row>
    <row r="4" spans="1:2" x14ac:dyDescent="0.2">
      <c r="A4" s="50" t="s">
        <v>103</v>
      </c>
      <c r="B4" s="50" t="s">
        <v>104</v>
      </c>
    </row>
    <row r="5" spans="1:2" x14ac:dyDescent="0.2">
      <c r="A5" s="50" t="s">
        <v>104</v>
      </c>
      <c r="B5" s="50" t="s">
        <v>105</v>
      </c>
    </row>
    <row r="6" spans="1:2" x14ac:dyDescent="0.2">
      <c r="A6" s="50" t="s">
        <v>105</v>
      </c>
    </row>
    <row r="7" spans="1:2" x14ac:dyDescent="0.2">
      <c r="A7" s="50" t="s">
        <v>106</v>
      </c>
    </row>
    <row r="8" spans="1:2" x14ac:dyDescent="0.2">
      <c r="A8" s="50" t="s">
        <v>107</v>
      </c>
    </row>
    <row r="9" spans="1:2" x14ac:dyDescent="0.2">
      <c r="A9" s="50" t="s">
        <v>108</v>
      </c>
    </row>
    <row r="10" spans="1:2" x14ac:dyDescent="0.2">
      <c r="A10" s="50" t="s">
        <v>109</v>
      </c>
    </row>
    <row r="11" spans="1:2" x14ac:dyDescent="0.2">
      <c r="A11" s="50" t="s">
        <v>110</v>
      </c>
    </row>
    <row r="12" spans="1:2" x14ac:dyDescent="0.2">
      <c r="A12" s="50" t="s">
        <v>111</v>
      </c>
    </row>
    <row r="13" spans="1:2" x14ac:dyDescent="0.2">
      <c r="A13" s="50" t="s">
        <v>112</v>
      </c>
    </row>
    <row r="14" spans="1:2" x14ac:dyDescent="0.2">
      <c r="A14" s="50" t="s">
        <v>113</v>
      </c>
    </row>
    <row r="15" spans="1:2" x14ac:dyDescent="0.2">
      <c r="A15" s="50" t="s">
        <v>114</v>
      </c>
    </row>
    <row r="16" spans="1:2" x14ac:dyDescent="0.2">
      <c r="A16" s="50" t="s">
        <v>115</v>
      </c>
    </row>
    <row r="17" spans="1:1" x14ac:dyDescent="0.2">
      <c r="A17" s="50" t="s">
        <v>116</v>
      </c>
    </row>
    <row r="18" spans="1:1" x14ac:dyDescent="0.2">
      <c r="A18" s="50" t="s">
        <v>117</v>
      </c>
    </row>
    <row r="19" spans="1:1" x14ac:dyDescent="0.2">
      <c r="A19" s="50" t="s">
        <v>118</v>
      </c>
    </row>
    <row r="20" spans="1:1" x14ac:dyDescent="0.2">
      <c r="A20" s="50" t="s">
        <v>119</v>
      </c>
    </row>
    <row r="21" spans="1:1" x14ac:dyDescent="0.2">
      <c r="A21" s="50" t="s">
        <v>120</v>
      </c>
    </row>
    <row r="22" spans="1:1" x14ac:dyDescent="0.2">
      <c r="A22" s="50" t="s">
        <v>121</v>
      </c>
    </row>
    <row r="23" spans="1:1" x14ac:dyDescent="0.2">
      <c r="A23" s="50" t="s">
        <v>122</v>
      </c>
    </row>
    <row r="24" spans="1:1" x14ac:dyDescent="0.2">
      <c r="A24" s="50" t="s">
        <v>123</v>
      </c>
    </row>
    <row r="25" spans="1:1" x14ac:dyDescent="0.2">
      <c r="A25" s="50" t="s">
        <v>124</v>
      </c>
    </row>
    <row r="26" spans="1:1" x14ac:dyDescent="0.2">
      <c r="A26" s="50" t="s">
        <v>125</v>
      </c>
    </row>
    <row r="27" spans="1:1" x14ac:dyDescent="0.2">
      <c r="A27" s="50" t="s">
        <v>126</v>
      </c>
    </row>
    <row r="28" spans="1:1" x14ac:dyDescent="0.2">
      <c r="A28" s="50" t="s">
        <v>127</v>
      </c>
    </row>
    <row r="29" spans="1:1" x14ac:dyDescent="0.2">
      <c r="A29" s="50" t="s">
        <v>128</v>
      </c>
    </row>
    <row r="30" spans="1:1" x14ac:dyDescent="0.2">
      <c r="A30" s="50" t="s">
        <v>129</v>
      </c>
    </row>
    <row r="31" spans="1:1" x14ac:dyDescent="0.2">
      <c r="A31" s="50" t="s">
        <v>130</v>
      </c>
    </row>
    <row r="32" spans="1:1" x14ac:dyDescent="0.2">
      <c r="A32" s="50" t="s">
        <v>131</v>
      </c>
    </row>
    <row r="33" spans="1:1" x14ac:dyDescent="0.2">
      <c r="A33" s="50" t="s">
        <v>132</v>
      </c>
    </row>
    <row r="34" spans="1:1" x14ac:dyDescent="0.2">
      <c r="A34" s="50" t="s">
        <v>133</v>
      </c>
    </row>
    <row r="35" spans="1:1" x14ac:dyDescent="0.2">
      <c r="A35" s="50" t="s">
        <v>134</v>
      </c>
    </row>
    <row r="36" spans="1:1" x14ac:dyDescent="0.2">
      <c r="A36" s="50" t="s">
        <v>135</v>
      </c>
    </row>
    <row r="37" spans="1:1" x14ac:dyDescent="0.2">
      <c r="A37" s="50" t="s">
        <v>136</v>
      </c>
    </row>
    <row r="38" spans="1:1" x14ac:dyDescent="0.2">
      <c r="A38" s="50" t="s">
        <v>137</v>
      </c>
    </row>
    <row r="39" spans="1:1" x14ac:dyDescent="0.2">
      <c r="A39" s="50" t="s">
        <v>138</v>
      </c>
    </row>
    <row r="40" spans="1:1" x14ac:dyDescent="0.2">
      <c r="A40" s="50" t="s">
        <v>139</v>
      </c>
    </row>
    <row r="41" spans="1:1" x14ac:dyDescent="0.2">
      <c r="A41" s="50" t="s">
        <v>140</v>
      </c>
    </row>
    <row r="42" spans="1:1" x14ac:dyDescent="0.2">
      <c r="A42" s="50" t="s">
        <v>141</v>
      </c>
    </row>
    <row r="43" spans="1:1" x14ac:dyDescent="0.2">
      <c r="A43" s="50" t="s">
        <v>142</v>
      </c>
    </row>
    <row r="44" spans="1:1" x14ac:dyDescent="0.2">
      <c r="A44" s="50" t="s">
        <v>143</v>
      </c>
    </row>
    <row r="45" spans="1:1" x14ac:dyDescent="0.2">
      <c r="A45" s="50" t="s">
        <v>144</v>
      </c>
    </row>
    <row r="46" spans="1:1" x14ac:dyDescent="0.2">
      <c r="A46" s="50" t="s">
        <v>145</v>
      </c>
    </row>
    <row r="47" spans="1:1" x14ac:dyDescent="0.2">
      <c r="A47" s="50" t="s">
        <v>146</v>
      </c>
    </row>
    <row r="48" spans="1:1" x14ac:dyDescent="0.2">
      <c r="A48" s="50" t="s">
        <v>147</v>
      </c>
    </row>
    <row r="49" spans="1:1" x14ac:dyDescent="0.2">
      <c r="A49" s="50" t="s">
        <v>148</v>
      </c>
    </row>
    <row r="50" spans="1:1" x14ac:dyDescent="0.2">
      <c r="A50" s="50" t="s">
        <v>149</v>
      </c>
    </row>
    <row r="51" spans="1:1" x14ac:dyDescent="0.2">
      <c r="A51" s="50" t="s">
        <v>150</v>
      </c>
    </row>
    <row r="52" spans="1:1" x14ac:dyDescent="0.2">
      <c r="A52" s="50" t="s">
        <v>151</v>
      </c>
    </row>
    <row r="53" spans="1:1" x14ac:dyDescent="0.2">
      <c r="A53" s="50" t="s">
        <v>152</v>
      </c>
    </row>
    <row r="54" spans="1:1" x14ac:dyDescent="0.2">
      <c r="A54" s="50" t="s">
        <v>153</v>
      </c>
    </row>
    <row r="55" spans="1:1" x14ac:dyDescent="0.2">
      <c r="A55" s="50" t="s">
        <v>154</v>
      </c>
    </row>
    <row r="56" spans="1:1" x14ac:dyDescent="0.2">
      <c r="A56" s="50" t="s">
        <v>155</v>
      </c>
    </row>
    <row r="57" spans="1:1" x14ac:dyDescent="0.2">
      <c r="A57" s="50" t="s">
        <v>156</v>
      </c>
    </row>
    <row r="58" spans="1:1" x14ac:dyDescent="0.2">
      <c r="A58" s="50" t="s">
        <v>157</v>
      </c>
    </row>
    <row r="59" spans="1:1" x14ac:dyDescent="0.2">
      <c r="A59" s="50" t="s">
        <v>158</v>
      </c>
    </row>
    <row r="60" spans="1:1" x14ac:dyDescent="0.2">
      <c r="A60" s="50" t="s">
        <v>159</v>
      </c>
    </row>
    <row r="61" spans="1:1" x14ac:dyDescent="0.2">
      <c r="A61" s="50" t="s">
        <v>160</v>
      </c>
    </row>
    <row r="62" spans="1:1" x14ac:dyDescent="0.2">
      <c r="A62" s="50" t="s">
        <v>161</v>
      </c>
    </row>
    <row r="63" spans="1:1" x14ac:dyDescent="0.2">
      <c r="A63" s="50" t="s">
        <v>162</v>
      </c>
    </row>
    <row r="64" spans="1:1" x14ac:dyDescent="0.2">
      <c r="A64" s="50" t="s">
        <v>163</v>
      </c>
    </row>
    <row r="65" spans="1:1" x14ac:dyDescent="0.2">
      <c r="A65" s="50" t="s">
        <v>164</v>
      </c>
    </row>
    <row r="66" spans="1:1" x14ac:dyDescent="0.2">
      <c r="A66" s="50" t="s">
        <v>165</v>
      </c>
    </row>
    <row r="67" spans="1:1" x14ac:dyDescent="0.2">
      <c r="A67" s="50" t="s">
        <v>166</v>
      </c>
    </row>
    <row r="68" spans="1:1" x14ac:dyDescent="0.2">
      <c r="A68" s="50" t="s">
        <v>167</v>
      </c>
    </row>
    <row r="69" spans="1:1" x14ac:dyDescent="0.2">
      <c r="A69" s="50" t="s">
        <v>168</v>
      </c>
    </row>
    <row r="70" spans="1:1" x14ac:dyDescent="0.2">
      <c r="A70" s="50" t="s">
        <v>169</v>
      </c>
    </row>
    <row r="71" spans="1:1" x14ac:dyDescent="0.2">
      <c r="A71" s="50" t="s">
        <v>170</v>
      </c>
    </row>
    <row r="72" spans="1:1" x14ac:dyDescent="0.2">
      <c r="A72" s="50" t="s">
        <v>171</v>
      </c>
    </row>
    <row r="73" spans="1:1" x14ac:dyDescent="0.2">
      <c r="A73" s="50" t="s">
        <v>172</v>
      </c>
    </row>
    <row r="74" spans="1:1" x14ac:dyDescent="0.2">
      <c r="A74" s="50" t="s">
        <v>173</v>
      </c>
    </row>
    <row r="75" spans="1:1" x14ac:dyDescent="0.2">
      <c r="A75" s="50" t="s">
        <v>174</v>
      </c>
    </row>
    <row r="76" spans="1:1" x14ac:dyDescent="0.2">
      <c r="A76" s="50" t="s">
        <v>175</v>
      </c>
    </row>
    <row r="77" spans="1:1" x14ac:dyDescent="0.2">
      <c r="A77" s="50" t="s">
        <v>176</v>
      </c>
    </row>
    <row r="78" spans="1:1" x14ac:dyDescent="0.2">
      <c r="A78" s="50" t="s">
        <v>177</v>
      </c>
    </row>
    <row r="79" spans="1:1" x14ac:dyDescent="0.2">
      <c r="A79" s="50" t="s">
        <v>178</v>
      </c>
    </row>
    <row r="80" spans="1:1" x14ac:dyDescent="0.2">
      <c r="A80" s="50" t="s">
        <v>179</v>
      </c>
    </row>
    <row r="81" spans="1:1" x14ac:dyDescent="0.2">
      <c r="A81" s="50" t="s">
        <v>180</v>
      </c>
    </row>
    <row r="82" spans="1:1" x14ac:dyDescent="0.2">
      <c r="A82" s="50" t="s">
        <v>181</v>
      </c>
    </row>
    <row r="83" spans="1:1" x14ac:dyDescent="0.2">
      <c r="A83" s="50" t="s">
        <v>182</v>
      </c>
    </row>
    <row r="84" spans="1:1" x14ac:dyDescent="0.2">
      <c r="A84" s="50" t="s">
        <v>183</v>
      </c>
    </row>
    <row r="85" spans="1:1" x14ac:dyDescent="0.2">
      <c r="A85" s="50" t="s">
        <v>184</v>
      </c>
    </row>
    <row r="86" spans="1:1" x14ac:dyDescent="0.2">
      <c r="A86" s="50" t="s">
        <v>185</v>
      </c>
    </row>
    <row r="87" spans="1:1" x14ac:dyDescent="0.2">
      <c r="A87" s="50" t="s">
        <v>186</v>
      </c>
    </row>
    <row r="88" spans="1:1" x14ac:dyDescent="0.2">
      <c r="A88" s="50" t="s">
        <v>187</v>
      </c>
    </row>
    <row r="89" spans="1:1" x14ac:dyDescent="0.2">
      <c r="A89" s="50" t="s">
        <v>188</v>
      </c>
    </row>
    <row r="90" spans="1:1" x14ac:dyDescent="0.2">
      <c r="A90" s="50" t="s">
        <v>189</v>
      </c>
    </row>
    <row r="91" spans="1:1" x14ac:dyDescent="0.2">
      <c r="A91" s="50" t="s">
        <v>190</v>
      </c>
    </row>
    <row r="92" spans="1:1" x14ac:dyDescent="0.2">
      <c r="A92" s="50" t="s">
        <v>191</v>
      </c>
    </row>
    <row r="93" spans="1:1" x14ac:dyDescent="0.2">
      <c r="A93" s="50" t="s">
        <v>192</v>
      </c>
    </row>
    <row r="94" spans="1:1" x14ac:dyDescent="0.2">
      <c r="A94" s="50" t="s">
        <v>193</v>
      </c>
    </row>
    <row r="95" spans="1:1" x14ac:dyDescent="0.2">
      <c r="A95" s="50" t="s">
        <v>194</v>
      </c>
    </row>
    <row r="96" spans="1:1" x14ac:dyDescent="0.2">
      <c r="A96" s="50" t="s">
        <v>195</v>
      </c>
    </row>
    <row r="97" spans="1:1" x14ac:dyDescent="0.2">
      <c r="A97" s="50" t="s">
        <v>196</v>
      </c>
    </row>
    <row r="98" spans="1:1" x14ac:dyDescent="0.2">
      <c r="A98" s="159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F107"/>
  <sheetViews>
    <sheetView workbookViewId="0">
      <selection activeCell="E64" sqref="E64"/>
    </sheetView>
  </sheetViews>
  <sheetFormatPr baseColWidth="10" defaultRowHeight="12.75" x14ac:dyDescent="0.2"/>
  <cols>
    <col min="1" max="1" width="27.5703125" bestFit="1" customWidth="1"/>
    <col min="6" max="6" width="28.28515625" bestFit="1" customWidth="1"/>
  </cols>
  <sheetData>
    <row r="1" spans="1:6" x14ac:dyDescent="0.2">
      <c r="A1" s="187" t="s">
        <v>2098</v>
      </c>
      <c r="D1" t="s">
        <v>1914</v>
      </c>
      <c r="E1" t="s">
        <v>1915</v>
      </c>
      <c r="F1" t="str">
        <f>CONCATENATE(E1,", ",D1)</f>
        <v>Chantale, Allaire</v>
      </c>
    </row>
    <row r="2" spans="1:6" x14ac:dyDescent="0.2">
      <c r="A2" s="186" t="s">
        <v>2112</v>
      </c>
      <c r="D2" t="s">
        <v>1916</v>
      </c>
      <c r="E2" t="s">
        <v>1917</v>
      </c>
      <c r="F2" t="str">
        <f t="shared" ref="F2:F73" si="0">CONCATENATE(E2,", ",D2)</f>
        <v>Monia, Amara</v>
      </c>
    </row>
    <row r="3" spans="1:6" x14ac:dyDescent="0.2">
      <c r="A3" s="186" t="s">
        <v>2093</v>
      </c>
      <c r="D3" t="s">
        <v>1918</v>
      </c>
      <c r="E3" t="s">
        <v>1919</v>
      </c>
      <c r="F3" t="str">
        <f t="shared" si="0"/>
        <v>Jocelyne, Aube</v>
      </c>
    </row>
    <row r="4" spans="1:6" x14ac:dyDescent="0.2">
      <c r="A4" s="186" t="s">
        <v>2121</v>
      </c>
      <c r="D4" t="s">
        <v>1920</v>
      </c>
      <c r="E4" t="s">
        <v>1921</v>
      </c>
      <c r="F4" t="str">
        <f t="shared" si="0"/>
        <v>Marie-Christine, Banville</v>
      </c>
    </row>
    <row r="5" spans="1:6" x14ac:dyDescent="0.2">
      <c r="A5" s="278" t="s">
        <v>2209</v>
      </c>
      <c r="D5" s="203" t="s">
        <v>2210</v>
      </c>
      <c r="E5" s="203" t="s">
        <v>2211</v>
      </c>
      <c r="F5" t="str">
        <f t="shared" si="0"/>
        <v>Annick, Senecal</v>
      </c>
    </row>
    <row r="6" spans="1:6" x14ac:dyDescent="0.2">
      <c r="A6" t="s">
        <v>2104</v>
      </c>
      <c r="D6" t="s">
        <v>1922</v>
      </c>
      <c r="E6" t="s">
        <v>1923</v>
      </c>
      <c r="F6" t="str">
        <f t="shared" si="0"/>
        <v>Caroline, Beaumier</v>
      </c>
    </row>
    <row r="7" spans="1:6" x14ac:dyDescent="0.2">
      <c r="A7" t="s">
        <v>2100</v>
      </c>
      <c r="D7" t="s">
        <v>1924</v>
      </c>
      <c r="E7" t="s">
        <v>1925</v>
      </c>
      <c r="F7" t="str">
        <f t="shared" si="0"/>
        <v>Mahée, Belhumeur</v>
      </c>
    </row>
    <row r="8" spans="1:6" x14ac:dyDescent="0.2">
      <c r="A8" t="s">
        <v>2142</v>
      </c>
      <c r="D8" t="s">
        <v>1926</v>
      </c>
      <c r="E8" t="s">
        <v>1927</v>
      </c>
      <c r="F8" t="str">
        <f t="shared" si="0"/>
        <v>GISELE, BENJAMIN</v>
      </c>
    </row>
    <row r="9" spans="1:6" x14ac:dyDescent="0.2">
      <c r="A9" s="187" t="s">
        <v>2090</v>
      </c>
      <c r="D9" t="s">
        <v>1928</v>
      </c>
      <c r="E9" t="s">
        <v>1929</v>
      </c>
      <c r="F9" t="str">
        <f t="shared" si="0"/>
        <v>Andre, Bernard</v>
      </c>
    </row>
    <row r="10" spans="1:6" x14ac:dyDescent="0.2">
      <c r="A10" s="277" t="s">
        <v>2126</v>
      </c>
      <c r="D10" t="s">
        <v>1930</v>
      </c>
      <c r="E10" t="s">
        <v>1931</v>
      </c>
      <c r="F10" t="str">
        <f t="shared" si="0"/>
        <v xml:space="preserve">Sara, Bernier </v>
      </c>
    </row>
    <row r="11" spans="1:6" x14ac:dyDescent="0.2">
      <c r="A11" s="277" t="s">
        <v>2199</v>
      </c>
      <c r="D11" s="203" t="s">
        <v>2200</v>
      </c>
      <c r="E11" s="203" t="s">
        <v>1992</v>
      </c>
      <c r="F11" t="str">
        <f t="shared" si="0"/>
        <v>Catherine, Racicot</v>
      </c>
    </row>
    <row r="12" spans="1:6" x14ac:dyDescent="0.2">
      <c r="A12" s="186" t="s">
        <v>2161</v>
      </c>
      <c r="D12" t="s">
        <v>1932</v>
      </c>
      <c r="E12" t="s">
        <v>1933</v>
      </c>
      <c r="F12" t="str">
        <f t="shared" si="0"/>
        <v>Prescydia, Bernier-Demers</v>
      </c>
    </row>
    <row r="13" spans="1:6" x14ac:dyDescent="0.2">
      <c r="A13" s="188" t="s">
        <v>1911</v>
      </c>
      <c r="D13" t="s">
        <v>1934</v>
      </c>
      <c r="E13" t="s">
        <v>1935</v>
      </c>
      <c r="F13" t="str">
        <f t="shared" si="0"/>
        <v>Nadine, Bilodeau</v>
      </c>
    </row>
    <row r="14" spans="1:6" x14ac:dyDescent="0.2">
      <c r="A14" s="276" t="s">
        <v>2196</v>
      </c>
      <c r="D14" t="s">
        <v>1936</v>
      </c>
      <c r="E14" t="s">
        <v>1937</v>
      </c>
      <c r="F14" t="str">
        <f t="shared" si="0"/>
        <v>Claire, Bissonnette</v>
      </c>
    </row>
    <row r="15" spans="1:6" x14ac:dyDescent="0.2">
      <c r="A15" s="187" t="s">
        <v>2150</v>
      </c>
      <c r="D15" t="s">
        <v>1938</v>
      </c>
      <c r="E15" t="s">
        <v>1939</v>
      </c>
      <c r="F15" t="str">
        <f t="shared" si="0"/>
        <v>Alexandra, Black</v>
      </c>
    </row>
    <row r="16" spans="1:6" x14ac:dyDescent="0.2">
      <c r="A16" s="189" t="s">
        <v>2163</v>
      </c>
      <c r="D16" t="s">
        <v>1940</v>
      </c>
      <c r="E16" t="s">
        <v>1941</v>
      </c>
      <c r="F16" t="str">
        <f t="shared" si="0"/>
        <v>Annika, Bontos</v>
      </c>
    </row>
    <row r="17" spans="1:6" x14ac:dyDescent="0.2">
      <c r="A17" s="186" t="s">
        <v>2171</v>
      </c>
      <c r="D17" t="s">
        <v>2176</v>
      </c>
      <c r="E17" t="s">
        <v>2177</v>
      </c>
      <c r="F17" t="str">
        <f t="shared" si="0"/>
        <v>Francis, Boucicaut</v>
      </c>
    </row>
    <row r="18" spans="1:6" x14ac:dyDescent="0.2">
      <c r="A18" s="188" t="s">
        <v>2086</v>
      </c>
      <c r="D18" t="s">
        <v>1942</v>
      </c>
      <c r="E18" t="s">
        <v>1943</v>
      </c>
      <c r="F18" t="str">
        <f t="shared" si="0"/>
        <v xml:space="preserve">Rotha, Bour </v>
      </c>
    </row>
    <row r="19" spans="1:6" x14ac:dyDescent="0.2">
      <c r="A19" s="187" t="s">
        <v>2117</v>
      </c>
      <c r="D19" t="s">
        <v>1944</v>
      </c>
      <c r="E19" t="s">
        <v>1945</v>
      </c>
      <c r="F19" t="str">
        <f t="shared" si="0"/>
        <v>Rejeanne, Bourdeau</v>
      </c>
    </row>
    <row r="20" spans="1:6" x14ac:dyDescent="0.2">
      <c r="A20" s="187" t="s">
        <v>2097</v>
      </c>
      <c r="D20" t="s">
        <v>1946</v>
      </c>
      <c r="E20" t="s">
        <v>1947</v>
      </c>
      <c r="F20" t="str">
        <f t="shared" si="0"/>
        <v>Sarah, Branco</v>
      </c>
    </row>
    <row r="21" spans="1:6" x14ac:dyDescent="0.2">
      <c r="A21" s="187" t="s">
        <v>2127</v>
      </c>
      <c r="D21" t="s">
        <v>2184</v>
      </c>
      <c r="E21" t="s">
        <v>2185</v>
      </c>
      <c r="F21" t="str">
        <f t="shared" si="0"/>
        <v>Hathalie, Brisebois</v>
      </c>
    </row>
    <row r="22" spans="1:6" x14ac:dyDescent="0.2">
      <c r="A22" s="187" t="s">
        <v>2165</v>
      </c>
      <c r="D22" t="s">
        <v>1948</v>
      </c>
      <c r="E22" t="s">
        <v>1949</v>
      </c>
      <c r="F22" t="str">
        <f t="shared" si="0"/>
        <v>Annie, Bureau</v>
      </c>
    </row>
    <row r="23" spans="1:6" x14ac:dyDescent="0.2">
      <c r="A23" t="s">
        <v>2141</v>
      </c>
      <c r="D23" t="s">
        <v>2186</v>
      </c>
      <c r="E23" t="s">
        <v>2187</v>
      </c>
      <c r="F23" t="str">
        <f t="shared" si="0"/>
        <v>Marie-Noel, Cadieux</v>
      </c>
    </row>
    <row r="24" spans="1:6" x14ac:dyDescent="0.2">
      <c r="A24" s="265" t="s">
        <v>2149</v>
      </c>
      <c r="D24" t="s">
        <v>1950</v>
      </c>
      <c r="E24" t="s">
        <v>1951</v>
      </c>
      <c r="F24" t="str">
        <f t="shared" si="0"/>
        <v>Linda, Carrière</v>
      </c>
    </row>
    <row r="25" spans="1:6" x14ac:dyDescent="0.2">
      <c r="A25" s="278" t="s">
        <v>2145</v>
      </c>
      <c r="D25" t="s">
        <v>1952</v>
      </c>
      <c r="E25" t="s">
        <v>1953</v>
      </c>
      <c r="F25" t="str">
        <f t="shared" si="0"/>
        <v>Helene, Charette</v>
      </c>
    </row>
    <row r="26" spans="1:6" x14ac:dyDescent="0.2">
      <c r="A26" s="186" t="s">
        <v>2168</v>
      </c>
      <c r="D26" t="s">
        <v>1954</v>
      </c>
      <c r="E26" t="s">
        <v>1955</v>
      </c>
      <c r="F26" t="str">
        <f t="shared" si="0"/>
        <v>Simon, Corriveau</v>
      </c>
    </row>
    <row r="27" spans="1:6" x14ac:dyDescent="0.2">
      <c r="A27" s="187" t="s">
        <v>2135</v>
      </c>
      <c r="D27" t="s">
        <v>1956</v>
      </c>
      <c r="E27" t="s">
        <v>1957</v>
      </c>
      <c r="F27" t="str">
        <f t="shared" si="0"/>
        <v>Sophie, Côté</v>
      </c>
    </row>
    <row r="28" spans="1:6" x14ac:dyDescent="0.2">
      <c r="A28" t="s">
        <v>2172</v>
      </c>
      <c r="D28" t="s">
        <v>1958</v>
      </c>
      <c r="E28" t="s">
        <v>1959</v>
      </c>
      <c r="F28" t="str">
        <f t="shared" si="0"/>
        <v>Véronique, Cousineau</v>
      </c>
    </row>
    <row r="29" spans="1:6" x14ac:dyDescent="0.2">
      <c r="A29" s="186" t="s">
        <v>2178</v>
      </c>
      <c r="D29" t="s">
        <v>1960</v>
      </c>
      <c r="E29" t="s">
        <v>1961</v>
      </c>
      <c r="F29" t="str">
        <f t="shared" si="0"/>
        <v>Nancy, Croft</v>
      </c>
    </row>
    <row r="30" spans="1:6" x14ac:dyDescent="0.2">
      <c r="A30" s="186" t="s">
        <v>2139</v>
      </c>
      <c r="D30" t="s">
        <v>1962</v>
      </c>
      <c r="E30" t="s">
        <v>1963</v>
      </c>
      <c r="F30" t="str">
        <f t="shared" si="0"/>
        <v>Josée, Dégarie</v>
      </c>
    </row>
    <row r="31" spans="1:6" x14ac:dyDescent="0.2">
      <c r="A31" s="187" t="s">
        <v>2158</v>
      </c>
      <c r="D31" t="s">
        <v>1964</v>
      </c>
      <c r="E31" t="s">
        <v>1965</v>
      </c>
      <c r="F31" t="str">
        <f t="shared" si="0"/>
        <v>Amélie, Delage</v>
      </c>
    </row>
    <row r="32" spans="1:6" x14ac:dyDescent="0.2">
      <c r="A32" s="186" t="s">
        <v>2115</v>
      </c>
      <c r="D32" t="s">
        <v>1966</v>
      </c>
      <c r="E32" t="s">
        <v>1967</v>
      </c>
      <c r="F32" t="str">
        <f t="shared" si="0"/>
        <v>Mégan, Deland</v>
      </c>
    </row>
    <row r="33" spans="1:6" x14ac:dyDescent="0.2">
      <c r="A33" s="186" t="s">
        <v>2125</v>
      </c>
      <c r="D33" t="s">
        <v>1968</v>
      </c>
      <c r="E33" t="s">
        <v>1969</v>
      </c>
      <c r="F33" t="str">
        <f t="shared" si="0"/>
        <v>LOUISE, DERY</v>
      </c>
    </row>
    <row r="34" spans="1:6" x14ac:dyDescent="0.2">
      <c r="A34" s="277" t="s">
        <v>2092</v>
      </c>
      <c r="D34" t="s">
        <v>1970</v>
      </c>
      <c r="E34" t="s">
        <v>1971</v>
      </c>
      <c r="F34" t="str">
        <f t="shared" si="0"/>
        <v>Ginette, Déry</v>
      </c>
    </row>
    <row r="35" spans="1:6" x14ac:dyDescent="0.2">
      <c r="A35" s="277" t="s">
        <v>2143</v>
      </c>
      <c r="D35" t="s">
        <v>1972</v>
      </c>
      <c r="E35" t="s">
        <v>1973</v>
      </c>
      <c r="F35" t="str">
        <f t="shared" si="0"/>
        <v>Julie, Desmarais</v>
      </c>
    </row>
    <row r="36" spans="1:6" x14ac:dyDescent="0.2">
      <c r="A36" s="187" t="s">
        <v>2106</v>
      </c>
      <c r="D36" t="s">
        <v>1974</v>
      </c>
      <c r="E36" t="s">
        <v>1975</v>
      </c>
      <c r="F36" t="str">
        <f t="shared" si="0"/>
        <v>Christine, Desrosiers</v>
      </c>
    </row>
    <row r="37" spans="1:6" x14ac:dyDescent="0.2">
      <c r="A37" t="s">
        <v>1882</v>
      </c>
      <c r="D37" t="s">
        <v>1976</v>
      </c>
      <c r="E37" t="s">
        <v>1977</v>
      </c>
      <c r="F37" t="str">
        <f t="shared" si="0"/>
        <v>Tania, Diallo</v>
      </c>
    </row>
    <row r="38" spans="1:6" x14ac:dyDescent="0.2">
      <c r="A38" s="186" t="s">
        <v>2134</v>
      </c>
      <c r="D38" t="s">
        <v>1978</v>
      </c>
      <c r="E38" t="s">
        <v>1979</v>
      </c>
      <c r="F38" t="str">
        <f t="shared" si="0"/>
        <v>Mireille, Dube</v>
      </c>
    </row>
    <row r="39" spans="1:6" x14ac:dyDescent="0.2">
      <c r="A39" t="s">
        <v>2122</v>
      </c>
      <c r="D39" t="s">
        <v>1980</v>
      </c>
      <c r="E39" t="s">
        <v>1981</v>
      </c>
      <c r="F39" t="str">
        <f t="shared" si="0"/>
        <v>Rose-Anne, Dugas</v>
      </c>
    </row>
    <row r="40" spans="1:6" x14ac:dyDescent="0.2">
      <c r="A40" s="276" t="s">
        <v>2204</v>
      </c>
      <c r="D40" s="203" t="s">
        <v>2205</v>
      </c>
      <c r="E40" s="203" t="s">
        <v>2206</v>
      </c>
      <c r="F40" t="str">
        <f t="shared" si="0"/>
        <v>James, Belony</v>
      </c>
    </row>
    <row r="41" spans="1:6" x14ac:dyDescent="0.2">
      <c r="A41" s="186" t="s">
        <v>2160</v>
      </c>
      <c r="D41" t="s">
        <v>2189</v>
      </c>
      <c r="E41" t="s">
        <v>2190</v>
      </c>
      <c r="F41" t="str">
        <f t="shared" si="0"/>
        <v>Tammie, Durant</v>
      </c>
    </row>
    <row r="42" spans="1:6" x14ac:dyDescent="0.2">
      <c r="A42" t="s">
        <v>2167</v>
      </c>
      <c r="D42" t="s">
        <v>1982</v>
      </c>
      <c r="E42" t="s">
        <v>1983</v>
      </c>
      <c r="F42" t="str">
        <f t="shared" si="0"/>
        <v>Anne-Marie, Faille</v>
      </c>
    </row>
    <row r="43" spans="1:6" x14ac:dyDescent="0.2">
      <c r="A43" s="187" t="s">
        <v>2194</v>
      </c>
      <c r="D43" t="s">
        <v>1984</v>
      </c>
      <c r="E43" t="s">
        <v>1985</v>
      </c>
      <c r="F43" t="str">
        <f t="shared" si="0"/>
        <v>Jade, Fréchette</v>
      </c>
    </row>
    <row r="44" spans="1:6" x14ac:dyDescent="0.2">
      <c r="A44" s="188" t="s">
        <v>2088</v>
      </c>
      <c r="D44" t="s">
        <v>1986</v>
      </c>
      <c r="E44" t="s">
        <v>1987</v>
      </c>
      <c r="F44" t="str">
        <f t="shared" si="0"/>
        <v>Manon, Gagne</v>
      </c>
    </row>
    <row r="45" spans="1:6" x14ac:dyDescent="0.2">
      <c r="A45" s="275" t="s">
        <v>2111</v>
      </c>
      <c r="D45" t="s">
        <v>1988</v>
      </c>
      <c r="E45" t="s">
        <v>1989</v>
      </c>
      <c r="F45" t="str">
        <f t="shared" si="0"/>
        <v>MARIE-PIER, GAGNON</v>
      </c>
    </row>
    <row r="46" spans="1:6" x14ac:dyDescent="0.2">
      <c r="A46" s="186" t="s">
        <v>2130</v>
      </c>
      <c r="D46" t="s">
        <v>2192</v>
      </c>
      <c r="E46" t="s">
        <v>2193</v>
      </c>
      <c r="F46" t="str">
        <f t="shared" si="0"/>
        <v>Jessie, Gaudreau</v>
      </c>
    </row>
    <row r="47" spans="1:6" x14ac:dyDescent="0.2">
      <c r="A47" s="186" t="s">
        <v>2137</v>
      </c>
      <c r="D47" t="s">
        <v>1990</v>
      </c>
      <c r="E47" t="s">
        <v>1971</v>
      </c>
      <c r="F47" t="str">
        <f t="shared" si="0"/>
        <v>Ginette, Gauthier</v>
      </c>
    </row>
    <row r="48" spans="1:6" x14ac:dyDescent="0.2">
      <c r="A48" s="187" t="s">
        <v>2116</v>
      </c>
      <c r="D48" t="s">
        <v>1991</v>
      </c>
      <c r="E48" t="s">
        <v>1992</v>
      </c>
      <c r="F48" t="str">
        <f t="shared" si="0"/>
        <v>Catherine, Gingras</v>
      </c>
    </row>
    <row r="49" spans="1:6" x14ac:dyDescent="0.2">
      <c r="A49" s="186" t="s">
        <v>2133</v>
      </c>
      <c r="D49" t="s">
        <v>1991</v>
      </c>
      <c r="E49" t="s">
        <v>1993</v>
      </c>
      <c r="F49" t="str">
        <f t="shared" si="0"/>
        <v>Daniel, Gingras</v>
      </c>
    </row>
    <row r="50" spans="1:6" x14ac:dyDescent="0.2">
      <c r="A50" s="278" t="s">
        <v>2207</v>
      </c>
      <c r="D50" s="203" t="s">
        <v>2208</v>
      </c>
      <c r="E50" s="203" t="s">
        <v>2008</v>
      </c>
      <c r="F50" t="str">
        <f t="shared" si="0"/>
        <v>Karine, Menard</v>
      </c>
    </row>
    <row r="51" spans="1:6" x14ac:dyDescent="0.2">
      <c r="A51" s="187" t="s">
        <v>2140</v>
      </c>
      <c r="D51" t="s">
        <v>1994</v>
      </c>
      <c r="E51" t="s">
        <v>1995</v>
      </c>
      <c r="F51" t="str">
        <f t="shared" si="0"/>
        <v>Kim, Gordon</v>
      </c>
    </row>
    <row r="52" spans="1:6" x14ac:dyDescent="0.2">
      <c r="A52" s="187" t="s">
        <v>2128</v>
      </c>
      <c r="D52" t="s">
        <v>1996</v>
      </c>
      <c r="E52" t="s">
        <v>1997</v>
      </c>
      <c r="F52" t="str">
        <f t="shared" si="0"/>
        <v>Stéphanie, Guignard</v>
      </c>
    </row>
    <row r="53" spans="1:6" x14ac:dyDescent="0.2">
      <c r="A53" s="187" t="s">
        <v>2136</v>
      </c>
      <c r="D53" t="s">
        <v>1998</v>
      </c>
      <c r="E53" t="s">
        <v>1963</v>
      </c>
      <c r="F53" t="str">
        <f t="shared" si="0"/>
        <v>Josée, Guillemette</v>
      </c>
    </row>
    <row r="54" spans="1:6" x14ac:dyDescent="0.2">
      <c r="A54" s="186" t="s">
        <v>2159</v>
      </c>
      <c r="D54" t="s">
        <v>1999</v>
      </c>
      <c r="E54" t="s">
        <v>2000</v>
      </c>
      <c r="F54" t="str">
        <f t="shared" si="0"/>
        <v>Cathy, Hamel</v>
      </c>
    </row>
    <row r="55" spans="1:6" x14ac:dyDescent="0.2">
      <c r="A55" s="187" t="s">
        <v>2105</v>
      </c>
      <c r="D55" t="s">
        <v>2001</v>
      </c>
      <c r="E55" t="s">
        <v>2002</v>
      </c>
      <c r="F55" t="str">
        <f t="shared" si="0"/>
        <v>Vincent, Haskell</v>
      </c>
    </row>
    <row r="56" spans="1:6" x14ac:dyDescent="0.2">
      <c r="A56" s="186" t="s">
        <v>2114</v>
      </c>
      <c r="D56" t="s">
        <v>2003</v>
      </c>
      <c r="E56" t="s">
        <v>2004</v>
      </c>
      <c r="F56" t="str">
        <f t="shared" si="0"/>
        <v>Marie-Josee, Helie</v>
      </c>
    </row>
    <row r="57" spans="1:6" x14ac:dyDescent="0.2">
      <c r="A57" s="276" t="s">
        <v>2162</v>
      </c>
      <c r="D57" t="s">
        <v>2005</v>
      </c>
      <c r="E57" t="s">
        <v>2006</v>
      </c>
      <c r="F57" t="str">
        <f t="shared" si="0"/>
        <v>Richard, Isabelle</v>
      </c>
    </row>
    <row r="58" spans="1:6" x14ac:dyDescent="0.2">
      <c r="A58" s="187" t="s">
        <v>2155</v>
      </c>
      <c r="D58" t="s">
        <v>2195</v>
      </c>
      <c r="E58" t="s">
        <v>2040</v>
      </c>
      <c r="F58" t="str">
        <f t="shared" si="0"/>
        <v>Chantal, Jalbert</v>
      </c>
    </row>
    <row r="59" spans="1:6" x14ac:dyDescent="0.2">
      <c r="A59" s="187" t="s">
        <v>2138</v>
      </c>
      <c r="D59" t="s">
        <v>2007</v>
      </c>
      <c r="E59" t="s">
        <v>2008</v>
      </c>
      <c r="F59" t="str">
        <f t="shared" si="0"/>
        <v>Karine, Labrecque</v>
      </c>
    </row>
    <row r="60" spans="1:6" x14ac:dyDescent="0.2">
      <c r="A60" s="186" t="s">
        <v>2091</v>
      </c>
      <c r="D60" t="s">
        <v>2009</v>
      </c>
      <c r="E60" t="s">
        <v>2010</v>
      </c>
      <c r="F60" t="str">
        <f t="shared" si="0"/>
        <v>Jacinthe, Lacroix</v>
      </c>
    </row>
    <row r="61" spans="1:6" x14ac:dyDescent="0.2">
      <c r="A61" s="277" t="s">
        <v>2123</v>
      </c>
      <c r="D61" t="s">
        <v>2011</v>
      </c>
      <c r="E61" t="s">
        <v>2012</v>
      </c>
      <c r="F61" t="str">
        <f t="shared" si="0"/>
        <v>Éric, Lapointe</v>
      </c>
    </row>
    <row r="62" spans="1:6" x14ac:dyDescent="0.2">
      <c r="A62" s="187" t="s">
        <v>2089</v>
      </c>
      <c r="D62" t="s">
        <v>2011</v>
      </c>
      <c r="E62" t="s">
        <v>2013</v>
      </c>
      <c r="F62" t="str">
        <f t="shared" si="0"/>
        <v>Laurence, Lapointe</v>
      </c>
    </row>
    <row r="63" spans="1:6" x14ac:dyDescent="0.2">
      <c r="A63" s="277" t="s">
        <v>2215</v>
      </c>
      <c r="D63" s="203" t="s">
        <v>2216</v>
      </c>
      <c r="E63" s="203" t="s">
        <v>2217</v>
      </c>
      <c r="F63" t="str">
        <f t="shared" si="0"/>
        <v>Marie-Ève, Landry</v>
      </c>
    </row>
    <row r="64" spans="1:6" x14ac:dyDescent="0.2">
      <c r="A64" s="187" t="s">
        <v>2132</v>
      </c>
      <c r="D64" t="s">
        <v>2014</v>
      </c>
      <c r="E64" t="s">
        <v>1963</v>
      </c>
      <c r="F64" t="str">
        <f t="shared" si="0"/>
        <v>Josée, Laramée</v>
      </c>
    </row>
    <row r="65" spans="1:6" x14ac:dyDescent="0.2">
      <c r="A65" s="187" t="s">
        <v>2188</v>
      </c>
      <c r="D65" t="s">
        <v>2015</v>
      </c>
      <c r="E65" t="s">
        <v>2016</v>
      </c>
      <c r="F65" t="str">
        <f t="shared" si="0"/>
        <v>Madeleine, Leblanc</v>
      </c>
    </row>
    <row r="66" spans="1:6" x14ac:dyDescent="0.2">
      <c r="A66" s="189" t="s">
        <v>2124</v>
      </c>
      <c r="D66" t="s">
        <v>2017</v>
      </c>
      <c r="E66" t="s">
        <v>2018</v>
      </c>
      <c r="F66" t="str">
        <f t="shared" si="0"/>
        <v>Francois-David, Lefebvre</v>
      </c>
    </row>
    <row r="67" spans="1:6" x14ac:dyDescent="0.2">
      <c r="A67" t="s">
        <v>1912</v>
      </c>
      <c r="D67" t="s">
        <v>2019</v>
      </c>
      <c r="E67" t="s">
        <v>2020</v>
      </c>
      <c r="F67" t="str">
        <f t="shared" si="0"/>
        <v>Katherine, Leger</v>
      </c>
    </row>
    <row r="68" spans="1:6" x14ac:dyDescent="0.2">
      <c r="A68" s="187" t="s">
        <v>2170</v>
      </c>
      <c r="D68" t="s">
        <v>2021</v>
      </c>
      <c r="E68" t="s">
        <v>2022</v>
      </c>
      <c r="F68" t="str">
        <f t="shared" si="0"/>
        <v>Danielle, Léonard</v>
      </c>
    </row>
    <row r="69" spans="1:6" x14ac:dyDescent="0.2">
      <c r="A69" s="266" t="s">
        <v>2099</v>
      </c>
      <c r="D69" t="s">
        <v>2023</v>
      </c>
      <c r="E69" t="s">
        <v>2024</v>
      </c>
      <c r="F69" t="str">
        <f t="shared" si="0"/>
        <v>Anny, Lepage</v>
      </c>
    </row>
    <row r="70" spans="1:6" x14ac:dyDescent="0.2">
      <c r="A70" s="188" t="s">
        <v>2164</v>
      </c>
      <c r="D70" t="s">
        <v>2025</v>
      </c>
      <c r="E70" t="s">
        <v>2026</v>
      </c>
      <c r="F70" t="str">
        <f t="shared" si="0"/>
        <v>Guylaine, Lévesque</v>
      </c>
    </row>
    <row r="71" spans="1:6" x14ac:dyDescent="0.2">
      <c r="A71" s="187" t="s">
        <v>2151</v>
      </c>
      <c r="D71" t="s">
        <v>2027</v>
      </c>
      <c r="E71" t="s">
        <v>2028</v>
      </c>
      <c r="F71" t="str">
        <f t="shared" si="0"/>
        <v>Sandra, Mailloux</v>
      </c>
    </row>
    <row r="72" spans="1:6" x14ac:dyDescent="0.2">
      <c r="A72" s="186" t="s">
        <v>2148</v>
      </c>
      <c r="D72" t="s">
        <v>2029</v>
      </c>
      <c r="E72" t="s">
        <v>2030</v>
      </c>
      <c r="F72" t="str">
        <f t="shared" si="0"/>
        <v>Émilie, Malbran</v>
      </c>
    </row>
    <row r="73" spans="1:6" x14ac:dyDescent="0.2">
      <c r="A73" s="187" t="s">
        <v>2113</v>
      </c>
      <c r="D73" t="s">
        <v>2031</v>
      </c>
      <c r="E73" t="s">
        <v>2032</v>
      </c>
      <c r="F73" t="str">
        <f t="shared" si="0"/>
        <v>Rachel, Marcil</v>
      </c>
    </row>
    <row r="74" spans="1:6" x14ac:dyDescent="0.2">
      <c r="A74" s="188" t="s">
        <v>1913</v>
      </c>
      <c r="D74" t="s">
        <v>2033</v>
      </c>
      <c r="E74" t="s">
        <v>2034</v>
      </c>
      <c r="F74" t="str">
        <f t="shared" ref="F74:F105" si="1">CONCATENATE(E74,", ",D74)</f>
        <v>Mikayla, Martel</v>
      </c>
    </row>
    <row r="75" spans="1:6" x14ac:dyDescent="0.2">
      <c r="A75" t="s">
        <v>2147</v>
      </c>
      <c r="D75" t="s">
        <v>2035</v>
      </c>
      <c r="E75" t="s">
        <v>2036</v>
      </c>
      <c r="F75" t="str">
        <f t="shared" si="1"/>
        <v>Maxime, Massarello</v>
      </c>
    </row>
    <row r="76" spans="1:6" x14ac:dyDescent="0.2">
      <c r="A76" s="186" t="s">
        <v>2119</v>
      </c>
      <c r="D76" t="s">
        <v>2037</v>
      </c>
      <c r="E76" t="s">
        <v>2038</v>
      </c>
      <c r="F76" t="str">
        <f t="shared" si="1"/>
        <v>Éliane, Massy</v>
      </c>
    </row>
    <row r="77" spans="1:6" x14ac:dyDescent="0.2">
      <c r="A77" s="186" t="s">
        <v>2087</v>
      </c>
      <c r="D77" t="s">
        <v>2039</v>
      </c>
      <c r="E77" t="s">
        <v>2040</v>
      </c>
      <c r="F77" t="str">
        <f t="shared" si="1"/>
        <v>Chantal, Meese</v>
      </c>
    </row>
    <row r="78" spans="1:6" x14ac:dyDescent="0.2">
      <c r="A78" s="186" t="s">
        <v>2096</v>
      </c>
      <c r="D78" t="s">
        <v>2041</v>
      </c>
      <c r="E78" t="s">
        <v>2042</v>
      </c>
      <c r="F78" t="str">
        <f t="shared" si="1"/>
        <v>Maude, Menard St-Germain</v>
      </c>
    </row>
    <row r="79" spans="1:6" x14ac:dyDescent="0.2">
      <c r="A79" t="s">
        <v>2110</v>
      </c>
      <c r="D79" t="s">
        <v>2043</v>
      </c>
      <c r="E79" t="s">
        <v>2044</v>
      </c>
      <c r="F79" t="str">
        <f t="shared" si="1"/>
        <v>Sabrina, Messier-Bradley</v>
      </c>
    </row>
    <row r="80" spans="1:6" x14ac:dyDescent="0.2">
      <c r="A80" s="186" t="s">
        <v>2153</v>
      </c>
      <c r="D80" t="s">
        <v>2045</v>
      </c>
      <c r="E80" t="s">
        <v>1961</v>
      </c>
      <c r="F80" t="str">
        <f t="shared" si="1"/>
        <v>Nancy, Monette</v>
      </c>
    </row>
    <row r="81" spans="1:6" x14ac:dyDescent="0.2">
      <c r="A81" s="186" t="s">
        <v>2183</v>
      </c>
      <c r="D81" t="s">
        <v>2046</v>
      </c>
      <c r="E81" t="s">
        <v>2005</v>
      </c>
      <c r="F81" t="str">
        <f t="shared" si="1"/>
        <v>Isabelle, Moquin</v>
      </c>
    </row>
    <row r="82" spans="1:6" x14ac:dyDescent="0.2">
      <c r="A82" t="s">
        <v>2173</v>
      </c>
      <c r="D82" t="s">
        <v>2047</v>
      </c>
      <c r="E82" t="s">
        <v>2048</v>
      </c>
      <c r="F82" t="str">
        <f t="shared" si="1"/>
        <v>Richère-Diane, Morin</v>
      </c>
    </row>
    <row r="83" spans="1:6" x14ac:dyDescent="0.2">
      <c r="A83" s="186" t="s">
        <v>2156</v>
      </c>
      <c r="D83" t="s">
        <v>2049</v>
      </c>
      <c r="E83" t="s">
        <v>2050</v>
      </c>
      <c r="F83" t="str">
        <f t="shared" si="1"/>
        <v>Lyse, Morrison</v>
      </c>
    </row>
    <row r="84" spans="1:6" x14ac:dyDescent="0.2">
      <c r="A84" s="278" t="s">
        <v>2212</v>
      </c>
      <c r="D84" s="203" t="s">
        <v>2213</v>
      </c>
      <c r="E84" s="203" t="s">
        <v>2214</v>
      </c>
      <c r="F84" t="str">
        <f t="shared" si="1"/>
        <v>Parveen, Aubeeluck</v>
      </c>
    </row>
    <row r="85" spans="1:6" x14ac:dyDescent="0.2">
      <c r="A85" s="186" t="s">
        <v>2095</v>
      </c>
      <c r="D85" t="s">
        <v>2051</v>
      </c>
      <c r="E85" t="s">
        <v>2052</v>
      </c>
      <c r="F85" t="str">
        <f t="shared" si="1"/>
        <v>Nicole, Parent</v>
      </c>
    </row>
    <row r="86" spans="1:6" x14ac:dyDescent="0.2">
      <c r="A86" s="186" t="s">
        <v>2146</v>
      </c>
      <c r="D86" t="s">
        <v>2053</v>
      </c>
      <c r="E86" t="s">
        <v>2054</v>
      </c>
      <c r="F86" t="str">
        <f t="shared" si="1"/>
        <v>Sylvie, Pelletier</v>
      </c>
    </row>
    <row r="87" spans="1:6" x14ac:dyDescent="0.2">
      <c r="A87" s="188" t="s">
        <v>2102</v>
      </c>
      <c r="D87" t="s">
        <v>2055</v>
      </c>
      <c r="E87" t="s">
        <v>2056</v>
      </c>
      <c r="F87" t="str">
        <f t="shared" si="1"/>
        <v>Frédéric, Pergallino</v>
      </c>
    </row>
    <row r="88" spans="1:6" x14ac:dyDescent="0.2">
      <c r="A88" s="186" t="s">
        <v>1883</v>
      </c>
      <c r="D88" t="s">
        <v>2057</v>
      </c>
      <c r="E88" t="s">
        <v>2058</v>
      </c>
      <c r="F88" t="str">
        <f t="shared" si="1"/>
        <v>Liette, Petelle</v>
      </c>
    </row>
    <row r="89" spans="1:6" x14ac:dyDescent="0.2">
      <c r="A89" s="187" t="s">
        <v>2154</v>
      </c>
      <c r="D89" t="s">
        <v>2059</v>
      </c>
      <c r="E89" t="s">
        <v>2060</v>
      </c>
      <c r="F89" t="str">
        <f t="shared" si="1"/>
        <v>Jenny Katherine, Plata Meneses</v>
      </c>
    </row>
    <row r="90" spans="1:6" x14ac:dyDescent="0.2">
      <c r="A90" s="278" t="s">
        <v>2120</v>
      </c>
      <c r="D90" t="s">
        <v>2061</v>
      </c>
      <c r="E90" t="s">
        <v>2040</v>
      </c>
      <c r="F90" t="str">
        <f t="shared" si="1"/>
        <v>Chantal, Provost</v>
      </c>
    </row>
    <row r="91" spans="1:6" x14ac:dyDescent="0.2">
      <c r="A91" s="187" t="s">
        <v>2101</v>
      </c>
      <c r="D91" t="s">
        <v>2062</v>
      </c>
      <c r="E91" t="s">
        <v>1992</v>
      </c>
      <c r="F91" t="str">
        <f t="shared" si="1"/>
        <v>Catherine, Rochon</v>
      </c>
    </row>
    <row r="92" spans="1:6" x14ac:dyDescent="0.2">
      <c r="A92" s="277" t="s">
        <v>2201</v>
      </c>
      <c r="D92" s="203" t="s">
        <v>2202</v>
      </c>
      <c r="E92" s="203" t="s">
        <v>2203</v>
      </c>
      <c r="F92" t="str">
        <f t="shared" si="1"/>
        <v>Roxanne, Malette</v>
      </c>
    </row>
    <row r="93" spans="1:6" x14ac:dyDescent="0.2">
      <c r="A93" s="189" t="s">
        <v>2152</v>
      </c>
      <c r="D93" t="s">
        <v>2063</v>
      </c>
      <c r="E93" t="s">
        <v>2064</v>
      </c>
      <c r="F93" t="str">
        <f t="shared" si="1"/>
        <v>Louise, Roy</v>
      </c>
    </row>
    <row r="94" spans="1:6" x14ac:dyDescent="0.2">
      <c r="A94" s="186" t="s">
        <v>2144</v>
      </c>
      <c r="D94" t="s">
        <v>2065</v>
      </c>
      <c r="E94" t="s">
        <v>2040</v>
      </c>
      <c r="F94" t="str">
        <f t="shared" si="1"/>
        <v>Chantal, Ruel</v>
      </c>
    </row>
    <row r="95" spans="1:6" x14ac:dyDescent="0.2">
      <c r="A95" s="186" t="s">
        <v>2094</v>
      </c>
      <c r="D95" t="s">
        <v>2066</v>
      </c>
      <c r="E95" t="s">
        <v>2067</v>
      </c>
      <c r="F95" t="str">
        <f t="shared" si="1"/>
        <v>Mathieu, Savary-Bouchard</v>
      </c>
    </row>
    <row r="96" spans="1:6" x14ac:dyDescent="0.2">
      <c r="A96" s="186" t="s">
        <v>2103</v>
      </c>
      <c r="D96" t="s">
        <v>2068</v>
      </c>
      <c r="E96" t="s">
        <v>1993</v>
      </c>
      <c r="F96" t="str">
        <f t="shared" si="1"/>
        <v>Daniel, Shedleur</v>
      </c>
    </row>
    <row r="97" spans="1:6" x14ac:dyDescent="0.2">
      <c r="A97" s="186" t="s">
        <v>2107</v>
      </c>
      <c r="D97" t="s">
        <v>2069</v>
      </c>
      <c r="E97" t="s">
        <v>2070</v>
      </c>
      <c r="F97" t="str">
        <f t="shared" si="1"/>
        <v>Yvan, Spiegle</v>
      </c>
    </row>
    <row r="98" spans="1:6" x14ac:dyDescent="0.2">
      <c r="A98" s="278" t="s">
        <v>2197</v>
      </c>
      <c r="D98" s="203" t="s">
        <v>2198</v>
      </c>
      <c r="E98" s="203" t="s">
        <v>1955</v>
      </c>
      <c r="F98" t="str">
        <f t="shared" si="1"/>
        <v>Simon, Senez</v>
      </c>
    </row>
    <row r="99" spans="1:6" x14ac:dyDescent="0.2">
      <c r="A99" t="s">
        <v>2108</v>
      </c>
      <c r="D99" t="s">
        <v>2071</v>
      </c>
      <c r="E99" t="s">
        <v>2072</v>
      </c>
      <c r="F99" t="str">
        <f t="shared" si="1"/>
        <v>Jessica, St-Cyr</v>
      </c>
    </row>
    <row r="100" spans="1:6" x14ac:dyDescent="0.2">
      <c r="A100" s="277" t="s">
        <v>2129</v>
      </c>
      <c r="D100" t="s">
        <v>2073</v>
      </c>
      <c r="E100" t="s">
        <v>2074</v>
      </c>
      <c r="F100" t="str">
        <f t="shared" si="1"/>
        <v>Emilienne, St-Pierre Martel</v>
      </c>
    </row>
    <row r="101" spans="1:6" x14ac:dyDescent="0.2">
      <c r="A101" s="187" t="s">
        <v>2169</v>
      </c>
      <c r="D101" t="s">
        <v>2075</v>
      </c>
      <c r="E101" t="s">
        <v>2076</v>
      </c>
      <c r="F101" t="str">
        <f t="shared" si="1"/>
        <v>Sue, Thammavongsa</v>
      </c>
    </row>
    <row r="102" spans="1:6" x14ac:dyDescent="0.2">
      <c r="A102" s="187" t="s">
        <v>2157</v>
      </c>
      <c r="D102" t="s">
        <v>2077</v>
      </c>
      <c r="E102" t="s">
        <v>2078</v>
      </c>
      <c r="F102" t="str">
        <f t="shared" si="1"/>
        <v>Marylou, Thibeault</v>
      </c>
    </row>
    <row r="103" spans="1:6" x14ac:dyDescent="0.2">
      <c r="A103" s="187" t="s">
        <v>2191</v>
      </c>
      <c r="D103" t="s">
        <v>2077</v>
      </c>
      <c r="E103" t="s">
        <v>2079</v>
      </c>
      <c r="F103" t="str">
        <f t="shared" si="1"/>
        <v>Mélanie, Thibeault</v>
      </c>
    </row>
    <row r="104" spans="1:6" x14ac:dyDescent="0.2">
      <c r="A104" s="186" t="s">
        <v>2118</v>
      </c>
      <c r="D104" t="s">
        <v>2080</v>
      </c>
      <c r="E104" t="s">
        <v>2040</v>
      </c>
      <c r="F104" t="str">
        <f t="shared" si="1"/>
        <v>Chantal, Vaillancourt</v>
      </c>
    </row>
    <row r="105" spans="1:6" x14ac:dyDescent="0.2">
      <c r="A105" s="278" t="s">
        <v>2109</v>
      </c>
      <c r="D105" t="s">
        <v>2080</v>
      </c>
      <c r="E105" t="s">
        <v>2081</v>
      </c>
      <c r="F105" t="str">
        <f t="shared" si="1"/>
        <v>France, Vaillancourt</v>
      </c>
    </row>
    <row r="106" spans="1:6" x14ac:dyDescent="0.2">
      <c r="A106" s="278" t="s">
        <v>2131</v>
      </c>
      <c r="D106" t="s">
        <v>2082</v>
      </c>
      <c r="E106" t="s">
        <v>2083</v>
      </c>
      <c r="F106" t="str">
        <f>CONCATENATE(E106,", ",D106)</f>
        <v>Nathalie, Yelle</v>
      </c>
    </row>
    <row r="107" spans="1:6" x14ac:dyDescent="0.2">
      <c r="A107" s="186" t="s">
        <v>2166</v>
      </c>
      <c r="D107" t="s">
        <v>2084</v>
      </c>
      <c r="E107" t="s">
        <v>2085</v>
      </c>
      <c r="F107" t="str">
        <f>CONCATENATE(E107,", ",D107)</f>
        <v>Marie-Rose, Vézina</v>
      </c>
    </row>
  </sheetData>
  <sortState ref="A1:A97">
    <sortCondition ref="A1:A9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61"/>
  <sheetViews>
    <sheetView topLeftCell="D19" workbookViewId="0">
      <selection activeCell="G27" sqref="G27"/>
    </sheetView>
  </sheetViews>
  <sheetFormatPr baseColWidth="10" defaultColWidth="9.140625" defaultRowHeight="15" x14ac:dyDescent="0.25"/>
  <cols>
    <col min="1" max="1" width="73.140625" style="36" bestFit="1" customWidth="1"/>
    <col min="2" max="2" width="28" style="36" customWidth="1"/>
    <col min="3" max="3" width="48.140625" style="36" bestFit="1" customWidth="1"/>
    <col min="4" max="4" width="30.7109375" style="36" customWidth="1"/>
    <col min="5" max="5" width="14" style="36" customWidth="1"/>
    <col min="6" max="6" width="2.7109375" style="36" customWidth="1"/>
    <col min="7" max="7" width="20" style="36" customWidth="1"/>
    <col min="8" max="8" width="18" style="36" customWidth="1"/>
    <col min="9" max="9" width="2.5703125" style="36" customWidth="1"/>
    <col min="10" max="10" width="28" style="36" customWidth="1"/>
    <col min="11" max="11" width="19.140625" style="36" customWidth="1"/>
    <col min="12" max="16384" width="9.140625" style="36"/>
  </cols>
  <sheetData>
    <row r="1" spans="1:11" ht="15.75" thickTop="1" x14ac:dyDescent="0.25">
      <c r="A1" s="35" t="s">
        <v>27</v>
      </c>
      <c r="B1" s="35" t="s">
        <v>28</v>
      </c>
      <c r="C1" s="35" t="s">
        <v>29</v>
      </c>
      <c r="D1" s="155" t="s">
        <v>221</v>
      </c>
      <c r="E1" s="35" t="s">
        <v>30</v>
      </c>
      <c r="G1" s="35" t="s">
        <v>12</v>
      </c>
      <c r="H1" s="35" t="s">
        <v>30</v>
      </c>
      <c r="I1" s="35"/>
      <c r="J1" s="155" t="s">
        <v>1</v>
      </c>
      <c r="K1" s="35" t="s">
        <v>30</v>
      </c>
    </row>
    <row r="2" spans="1:11" x14ac:dyDescent="0.25">
      <c r="A2" s="36" t="s">
        <v>31</v>
      </c>
      <c r="B2" s="36" t="s">
        <v>32</v>
      </c>
      <c r="C2" s="36" t="s">
        <v>31</v>
      </c>
      <c r="D2" s="136" t="s">
        <v>222</v>
      </c>
      <c r="G2" s="36" t="s">
        <v>32</v>
      </c>
      <c r="H2" s="37">
        <v>0</v>
      </c>
      <c r="I2" s="38"/>
      <c r="J2" s="157" t="s">
        <v>244</v>
      </c>
    </row>
    <row r="3" spans="1:11" ht="15" customHeight="1" x14ac:dyDescent="0.25">
      <c r="A3" s="36" t="s">
        <v>33</v>
      </c>
      <c r="B3" s="36" t="s">
        <v>34</v>
      </c>
      <c r="C3" s="36" t="s">
        <v>35</v>
      </c>
      <c r="D3" s="136" t="s">
        <v>223</v>
      </c>
      <c r="G3" s="37" t="s">
        <v>37</v>
      </c>
      <c r="H3" s="39">
        <v>4.2099999999999999E-2</v>
      </c>
      <c r="I3" s="37"/>
      <c r="J3" s="136" t="s">
        <v>38</v>
      </c>
    </row>
    <row r="4" spans="1:11" x14ac:dyDescent="0.25">
      <c r="A4" s="36" t="s">
        <v>39</v>
      </c>
      <c r="B4" s="36" t="s">
        <v>40</v>
      </c>
      <c r="C4" s="36" t="s">
        <v>41</v>
      </c>
      <c r="D4" s="136" t="s">
        <v>36</v>
      </c>
      <c r="G4" s="37" t="s">
        <v>42</v>
      </c>
      <c r="H4" s="40">
        <v>5.7000000000000002E-2</v>
      </c>
      <c r="J4" s="136" t="s">
        <v>256</v>
      </c>
    </row>
    <row r="5" spans="1:11" ht="17.25" x14ac:dyDescent="0.25">
      <c r="A5" s="36" t="s">
        <v>43</v>
      </c>
      <c r="B5" s="36" t="s">
        <v>44</v>
      </c>
      <c r="C5" s="36" t="s">
        <v>45</v>
      </c>
      <c r="D5" s="136" t="s">
        <v>224</v>
      </c>
      <c r="G5" s="41" t="s">
        <v>46</v>
      </c>
      <c r="H5" s="40">
        <v>6.2100000000000002E-2</v>
      </c>
      <c r="I5" s="42"/>
      <c r="J5" s="136" t="s">
        <v>7</v>
      </c>
    </row>
    <row r="6" spans="1:11" x14ac:dyDescent="0.25">
      <c r="A6" s="36" t="s">
        <v>47</v>
      </c>
      <c r="B6" s="36" t="s">
        <v>48</v>
      </c>
      <c r="C6" s="36" t="s">
        <v>49</v>
      </c>
      <c r="D6" s="136" t="s">
        <v>254</v>
      </c>
      <c r="G6" s="43" t="s">
        <v>50</v>
      </c>
      <c r="H6" s="44">
        <v>0.02</v>
      </c>
      <c r="I6" s="42"/>
      <c r="J6" s="136" t="s">
        <v>243</v>
      </c>
    </row>
    <row r="7" spans="1:11" x14ac:dyDescent="0.25">
      <c r="A7" s="36" t="s">
        <v>51</v>
      </c>
      <c r="B7" s="36" t="s">
        <v>52</v>
      </c>
      <c r="C7" s="36" t="s">
        <v>53</v>
      </c>
      <c r="D7" s="136" t="s">
        <v>245</v>
      </c>
      <c r="G7" s="43" t="s">
        <v>54</v>
      </c>
      <c r="H7" s="40">
        <v>0.11210000000000001</v>
      </c>
      <c r="I7" s="42"/>
      <c r="J7" s="136" t="s">
        <v>219</v>
      </c>
    </row>
    <row r="8" spans="1:11" x14ac:dyDescent="0.25">
      <c r="A8" s="36" t="s">
        <v>55</v>
      </c>
      <c r="C8" s="36" t="s">
        <v>56</v>
      </c>
      <c r="D8" s="136" t="s">
        <v>8</v>
      </c>
      <c r="G8" s="43" t="s">
        <v>57</v>
      </c>
      <c r="H8" s="44">
        <v>8.77E-2</v>
      </c>
      <c r="I8" s="42"/>
      <c r="J8" s="136" t="s">
        <v>79</v>
      </c>
    </row>
    <row r="9" spans="1:11" x14ac:dyDescent="0.25">
      <c r="A9" s="36" t="s">
        <v>58</v>
      </c>
      <c r="C9" s="36" t="s">
        <v>59</v>
      </c>
      <c r="D9" s="136" t="s">
        <v>66</v>
      </c>
      <c r="G9" s="43" t="s">
        <v>60</v>
      </c>
      <c r="H9" s="44">
        <v>9.2499999999999999E-2</v>
      </c>
      <c r="J9" s="136" t="s">
        <v>88</v>
      </c>
    </row>
    <row r="10" spans="1:11" x14ac:dyDescent="0.25">
      <c r="A10" s="36" t="s">
        <v>61</v>
      </c>
      <c r="C10" s="36" t="s">
        <v>62</v>
      </c>
      <c r="D10" s="136" t="s">
        <v>225</v>
      </c>
      <c r="G10" s="43" t="s">
        <v>63</v>
      </c>
      <c r="H10" s="40">
        <v>9.7299999999999998E-2</v>
      </c>
      <c r="J10" s="136" t="s">
        <v>242</v>
      </c>
      <c r="K10" s="46"/>
    </row>
    <row r="11" spans="1:11" x14ac:dyDescent="0.25">
      <c r="A11" s="36" t="s">
        <v>64</v>
      </c>
      <c r="C11" s="36" t="s">
        <v>65</v>
      </c>
      <c r="D11" s="136" t="s">
        <v>226</v>
      </c>
      <c r="G11" s="43" t="s">
        <v>67</v>
      </c>
      <c r="H11" s="40">
        <v>0.1022</v>
      </c>
      <c r="J11" s="136" t="s">
        <v>89</v>
      </c>
    </row>
    <row r="12" spans="1:11" x14ac:dyDescent="0.25">
      <c r="A12" s="36" t="s">
        <v>68</v>
      </c>
      <c r="C12" s="36" t="s">
        <v>69</v>
      </c>
      <c r="D12" s="136" t="s">
        <v>227</v>
      </c>
      <c r="G12" s="43" t="s">
        <v>70</v>
      </c>
      <c r="H12" s="40">
        <v>0.1071</v>
      </c>
      <c r="J12" s="136" t="s">
        <v>218</v>
      </c>
    </row>
    <row r="13" spans="1:11" x14ac:dyDescent="0.25">
      <c r="A13" s="36" t="s">
        <v>71</v>
      </c>
      <c r="C13" s="36" t="s">
        <v>72</v>
      </c>
      <c r="D13" s="136" t="s">
        <v>228</v>
      </c>
      <c r="J13" s="136" t="s">
        <v>97</v>
      </c>
    </row>
    <row r="14" spans="1:11" x14ac:dyDescent="0.25">
      <c r="A14" s="36" t="s">
        <v>73</v>
      </c>
      <c r="C14" s="36" t="s">
        <v>74</v>
      </c>
      <c r="D14" s="136" t="s">
        <v>263</v>
      </c>
      <c r="J14" s="136" t="s">
        <v>11</v>
      </c>
    </row>
    <row r="15" spans="1:11" x14ac:dyDescent="0.25">
      <c r="A15" s="36" t="s">
        <v>75</v>
      </c>
      <c r="C15" s="36" t="s">
        <v>76</v>
      </c>
      <c r="D15" s="136" t="s">
        <v>99</v>
      </c>
      <c r="J15" s="136" t="s">
        <v>13</v>
      </c>
    </row>
    <row r="16" spans="1:11" x14ac:dyDescent="0.25">
      <c r="A16" s="36" t="s">
        <v>77</v>
      </c>
      <c r="C16" s="36" t="s">
        <v>78</v>
      </c>
      <c r="D16" s="136" t="s">
        <v>229</v>
      </c>
      <c r="J16" s="136" t="s">
        <v>9</v>
      </c>
    </row>
    <row r="17" spans="1:10" x14ac:dyDescent="0.25">
      <c r="A17" s="36" t="s">
        <v>80</v>
      </c>
      <c r="C17" s="36" t="s">
        <v>81</v>
      </c>
      <c r="D17" s="136" t="s">
        <v>246</v>
      </c>
      <c r="J17" s="158"/>
    </row>
    <row r="18" spans="1:10" x14ac:dyDescent="0.25">
      <c r="A18" s="36" t="s">
        <v>82</v>
      </c>
      <c r="C18" s="36" t="s">
        <v>83</v>
      </c>
      <c r="D18" s="136" t="s">
        <v>217</v>
      </c>
      <c r="J18" s="136"/>
    </row>
    <row r="19" spans="1:10" x14ac:dyDescent="0.25">
      <c r="A19" s="36" t="s">
        <v>85</v>
      </c>
      <c r="D19" s="136" t="s">
        <v>84</v>
      </c>
      <c r="J19" s="136"/>
    </row>
    <row r="20" spans="1:10" ht="15.75" thickBot="1" x14ac:dyDescent="0.3">
      <c r="A20" s="36" t="s">
        <v>86</v>
      </c>
      <c r="D20" s="136" t="s">
        <v>230</v>
      </c>
      <c r="J20" s="137"/>
    </row>
    <row r="21" spans="1:10" ht="15.75" thickTop="1" x14ac:dyDescent="0.25">
      <c r="D21" s="136" t="s">
        <v>231</v>
      </c>
      <c r="J21" s="45"/>
    </row>
    <row r="22" spans="1:10" x14ac:dyDescent="0.25">
      <c r="D22" s="136" t="s">
        <v>87</v>
      </c>
      <c r="J22" s="45"/>
    </row>
    <row r="23" spans="1:10" x14ac:dyDescent="0.25">
      <c r="D23" s="136" t="s">
        <v>247</v>
      </c>
      <c r="J23" s="45"/>
    </row>
    <row r="24" spans="1:10" x14ac:dyDescent="0.25">
      <c r="D24" s="136" t="s">
        <v>253</v>
      </c>
      <c r="J24" s="45"/>
    </row>
    <row r="25" spans="1:10" x14ac:dyDescent="0.25">
      <c r="D25" s="136" t="s">
        <v>232</v>
      </c>
      <c r="J25" s="45"/>
    </row>
    <row r="26" spans="1:10" x14ac:dyDescent="0.25">
      <c r="D26" s="136" t="s">
        <v>233</v>
      </c>
      <c r="J26" s="45"/>
    </row>
    <row r="27" spans="1:10" x14ac:dyDescent="0.25">
      <c r="D27" s="136" t="s">
        <v>234</v>
      </c>
      <c r="J27" s="45"/>
    </row>
    <row r="28" spans="1:10" x14ac:dyDescent="0.25">
      <c r="D28" s="136" t="s">
        <v>235</v>
      </c>
      <c r="J28" s="45"/>
    </row>
    <row r="29" spans="1:10" x14ac:dyDescent="0.25">
      <c r="D29" s="136" t="s">
        <v>248</v>
      </c>
      <c r="J29" s="45"/>
    </row>
    <row r="30" spans="1:10" x14ac:dyDescent="0.25">
      <c r="D30" s="136" t="s">
        <v>90</v>
      </c>
      <c r="J30" s="45"/>
    </row>
    <row r="31" spans="1:10" x14ac:dyDescent="0.25">
      <c r="D31" s="136" t="s">
        <v>273</v>
      </c>
      <c r="J31" s="45"/>
    </row>
    <row r="32" spans="1:10" x14ac:dyDescent="0.25">
      <c r="D32" s="136" t="s">
        <v>272</v>
      </c>
      <c r="J32" s="45"/>
    </row>
    <row r="33" spans="4:10" x14ac:dyDescent="0.25">
      <c r="D33" s="136" t="s">
        <v>91</v>
      </c>
      <c r="J33" s="45"/>
    </row>
    <row r="34" spans="4:10" x14ac:dyDescent="0.25">
      <c r="D34" s="136" t="s">
        <v>250</v>
      </c>
      <c r="J34" s="45"/>
    </row>
    <row r="35" spans="4:10" x14ac:dyDescent="0.25">
      <c r="D35" s="136" t="s">
        <v>251</v>
      </c>
      <c r="J35" s="45"/>
    </row>
    <row r="36" spans="4:10" x14ac:dyDescent="0.25">
      <c r="D36" s="136" t="s">
        <v>264</v>
      </c>
      <c r="J36" s="45"/>
    </row>
    <row r="37" spans="4:10" x14ac:dyDescent="0.25">
      <c r="D37" s="136" t="s">
        <v>236</v>
      </c>
      <c r="J37" s="45"/>
    </row>
    <row r="38" spans="4:10" x14ac:dyDescent="0.25">
      <c r="D38" s="136" t="s">
        <v>237</v>
      </c>
      <c r="J38" s="45"/>
    </row>
    <row r="39" spans="4:10" x14ac:dyDescent="0.25">
      <c r="D39" s="136" t="s">
        <v>92</v>
      </c>
      <c r="J39" s="45"/>
    </row>
    <row r="40" spans="4:10" x14ac:dyDescent="0.25">
      <c r="D40" s="136" t="s">
        <v>93</v>
      </c>
      <c r="J40" s="45"/>
    </row>
    <row r="41" spans="4:10" x14ac:dyDescent="0.25">
      <c r="D41" s="136" t="s">
        <v>94</v>
      </c>
      <c r="J41" s="45"/>
    </row>
    <row r="42" spans="4:10" x14ac:dyDescent="0.25">
      <c r="D42" s="136" t="s">
        <v>270</v>
      </c>
      <c r="J42" s="45"/>
    </row>
    <row r="43" spans="4:10" x14ac:dyDescent="0.25">
      <c r="D43" s="136" t="s">
        <v>95</v>
      </c>
      <c r="J43" s="45"/>
    </row>
    <row r="44" spans="4:10" x14ac:dyDescent="0.25">
      <c r="D44" s="136" t="s">
        <v>238</v>
      </c>
      <c r="J44" s="45"/>
    </row>
    <row r="45" spans="4:10" x14ac:dyDescent="0.25">
      <c r="D45" s="136" t="s">
        <v>96</v>
      </c>
      <c r="J45" s="45"/>
    </row>
    <row r="46" spans="4:10" x14ac:dyDescent="0.25">
      <c r="D46" s="136" t="s">
        <v>249</v>
      </c>
      <c r="J46" s="45"/>
    </row>
    <row r="47" spans="4:10" x14ac:dyDescent="0.25">
      <c r="D47" s="136" t="s">
        <v>239</v>
      </c>
      <c r="J47" s="45"/>
    </row>
    <row r="48" spans="4:10" x14ac:dyDescent="0.25">
      <c r="D48" s="136" t="s">
        <v>252</v>
      </c>
      <c r="J48" s="45"/>
    </row>
    <row r="49" spans="4:10" x14ac:dyDescent="0.25">
      <c r="D49" s="136" t="s">
        <v>10</v>
      </c>
      <c r="J49" s="45"/>
    </row>
    <row r="50" spans="4:10" x14ac:dyDescent="0.25">
      <c r="D50" s="136" t="s">
        <v>214</v>
      </c>
    </row>
    <row r="51" spans="4:10" x14ac:dyDescent="0.25">
      <c r="D51" s="136" t="s">
        <v>213</v>
      </c>
    </row>
    <row r="52" spans="4:10" x14ac:dyDescent="0.25">
      <c r="D52" s="136" t="s">
        <v>212</v>
      </c>
    </row>
    <row r="53" spans="4:10" x14ac:dyDescent="0.25">
      <c r="D53" s="136" t="s">
        <v>240</v>
      </c>
    </row>
    <row r="54" spans="4:10" x14ac:dyDescent="0.25">
      <c r="D54" s="136" t="s">
        <v>216</v>
      </c>
    </row>
    <row r="55" spans="4:10" x14ac:dyDescent="0.25">
      <c r="D55" s="136" t="s">
        <v>215</v>
      </c>
    </row>
    <row r="56" spans="4:10" x14ac:dyDescent="0.25">
      <c r="D56" s="136" t="s">
        <v>271</v>
      </c>
    </row>
    <row r="57" spans="4:10" x14ac:dyDescent="0.25">
      <c r="D57" s="156" t="s">
        <v>241</v>
      </c>
    </row>
    <row r="58" spans="4:10" x14ac:dyDescent="0.25">
      <c r="D58" s="136" t="s">
        <v>0</v>
      </c>
    </row>
    <row r="59" spans="4:10" ht="15.75" thickBot="1" x14ac:dyDescent="0.3">
      <c r="D59" s="137" t="s">
        <v>98</v>
      </c>
    </row>
    <row r="60" spans="4:10" ht="15.75" thickTop="1" x14ac:dyDescent="0.25">
      <c r="D60" s="47"/>
    </row>
    <row r="61" spans="4:10" x14ac:dyDescent="0.25">
      <c r="D61" s="48"/>
    </row>
  </sheetData>
  <sortState ref="J2:J18">
    <sortCondition ref="J2:J18"/>
  </sortState>
  <dataValidations count="3">
    <dataValidation type="list" allowBlank="1" showInputMessage="1" showErrorMessage="1" sqref="A7">
      <formula1>$A$5:$A$10</formula1>
    </dataValidation>
    <dataValidation type="list" allowBlank="1" showInputMessage="1" showErrorMessage="1" sqref="H7:H8">
      <formula1>vac</formula1>
    </dataValidation>
    <dataValidation type="list" allowBlank="1" showInputMessage="1" showErrorMessage="1" sqref="H6">
      <formula1>Primes479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pageSetUpPr fitToPage="1"/>
  </sheetPr>
  <dimension ref="A1:AF73"/>
  <sheetViews>
    <sheetView showGridLines="0" zoomScale="60" zoomScaleNormal="60" workbookViewId="0">
      <selection activeCell="AA29" sqref="AA29"/>
    </sheetView>
  </sheetViews>
  <sheetFormatPr baseColWidth="10" defaultRowHeight="12.75" x14ac:dyDescent="0.2"/>
  <cols>
    <col min="1" max="1" width="1.7109375" style="16" customWidth="1"/>
    <col min="2" max="2" width="1.85546875" style="16" customWidth="1"/>
    <col min="3" max="3" width="14" style="15" customWidth="1"/>
    <col min="4" max="4" width="10.85546875" style="16" bestFit="1" customWidth="1"/>
    <col min="5" max="5" width="10.85546875" style="16" customWidth="1"/>
    <col min="6" max="6" width="41.7109375" style="16" customWidth="1"/>
    <col min="7" max="7" width="9" style="16" customWidth="1"/>
    <col min="8" max="8" width="8.5703125" style="16" bestFit="1" customWidth="1"/>
    <col min="9" max="9" width="5.7109375" style="16" bestFit="1" customWidth="1"/>
    <col min="10" max="10" width="7" style="16" bestFit="1" customWidth="1"/>
    <col min="11" max="11" width="1.140625" style="16" customWidth="1"/>
    <col min="12" max="12" width="10.28515625" style="16" customWidth="1"/>
    <col min="13" max="13" width="3.5703125" style="16" customWidth="1"/>
    <col min="14" max="14" width="12.140625" style="16" bestFit="1" customWidth="1"/>
    <col min="15" max="15" width="35.28515625" style="16" customWidth="1"/>
    <col min="16" max="16" width="7.5703125" style="16" customWidth="1"/>
    <col min="17" max="17" width="7" style="16" bestFit="1" customWidth="1"/>
    <col min="18" max="18" width="5.7109375" style="16" bestFit="1" customWidth="1"/>
    <col min="19" max="19" width="7" style="16" bestFit="1" customWidth="1"/>
    <col min="20" max="20" width="14.42578125" style="16" customWidth="1"/>
    <col min="21" max="21" width="11.42578125" style="16" customWidth="1"/>
    <col min="22" max="22" width="38.5703125" style="16" customWidth="1"/>
    <col min="23" max="23" width="8.28515625" style="16" bestFit="1" customWidth="1"/>
    <col min="24" max="24" width="2" style="16" customWidth="1"/>
    <col min="25" max="28" width="11.42578125" style="16"/>
    <col min="29" max="29" width="19.42578125" style="16" bestFit="1" customWidth="1"/>
    <col min="30" max="16384" width="11.42578125" style="16"/>
  </cols>
  <sheetData>
    <row r="1" spans="1:31" x14ac:dyDescent="0.2">
      <c r="Z1" s="172"/>
      <c r="AA1" s="172"/>
      <c r="AB1" s="172"/>
      <c r="AC1" s="172"/>
      <c r="AD1" s="172"/>
      <c r="AE1" s="172"/>
    </row>
    <row r="2" spans="1:31" x14ac:dyDescent="0.2">
      <c r="Z2" s="172"/>
      <c r="AA2" s="172"/>
      <c r="AB2" s="172"/>
      <c r="AC2" s="172"/>
      <c r="AD2" s="172"/>
      <c r="AE2" s="172"/>
    </row>
    <row r="3" spans="1:31" x14ac:dyDescent="0.2">
      <c r="A3" s="16">
        <v>1</v>
      </c>
      <c r="Z3" s="172"/>
      <c r="AA3" s="172"/>
      <c r="AB3" s="172"/>
      <c r="AC3" s="172"/>
      <c r="AD3" s="172"/>
      <c r="AE3" s="172"/>
    </row>
    <row r="4" spans="1:31" x14ac:dyDescent="0.2">
      <c r="Z4" s="172"/>
      <c r="AA4" s="172"/>
      <c r="AB4" s="172"/>
      <c r="AC4" s="172"/>
      <c r="AD4" s="172"/>
      <c r="AE4" s="172"/>
    </row>
    <row r="5" spans="1:31" ht="12" customHeight="1" x14ac:dyDescent="0.2">
      <c r="G5" s="105"/>
      <c r="H5" s="105"/>
      <c r="I5" s="105"/>
      <c r="J5" s="347" t="s">
        <v>262</v>
      </c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209"/>
      <c r="Z5" s="172"/>
      <c r="AA5" s="172"/>
      <c r="AB5" s="172"/>
      <c r="AC5" s="172"/>
      <c r="AD5" s="172"/>
      <c r="AE5" s="172"/>
    </row>
    <row r="6" spans="1:31" ht="12" customHeight="1" x14ac:dyDescent="0.2">
      <c r="G6" s="105"/>
      <c r="H6" s="105"/>
      <c r="I6" s="105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209"/>
      <c r="Z6" s="172"/>
      <c r="AA6" s="172"/>
      <c r="AB6" s="172"/>
      <c r="AC6" s="172"/>
      <c r="AD6" s="172"/>
      <c r="AE6" s="172"/>
    </row>
    <row r="7" spans="1:31" ht="12" customHeight="1" x14ac:dyDescent="0.2">
      <c r="I7" s="32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209"/>
      <c r="Z7" s="172"/>
      <c r="AA7" s="172"/>
      <c r="AB7" s="172"/>
      <c r="AC7" s="172"/>
      <c r="AD7" s="172"/>
      <c r="AE7" s="172"/>
    </row>
    <row r="8" spans="1:31" ht="12" customHeight="1" x14ac:dyDescent="0.2">
      <c r="I8" s="32"/>
      <c r="J8" s="32"/>
      <c r="Z8" s="172"/>
      <c r="AA8" s="172"/>
      <c r="AB8" s="172"/>
      <c r="AC8" s="172"/>
      <c r="AD8" s="172"/>
      <c r="AE8" s="172"/>
    </row>
    <row r="9" spans="1:31" ht="12" customHeight="1" thickBot="1" x14ac:dyDescent="0.25">
      <c r="I9" s="32"/>
      <c r="J9" s="32"/>
      <c r="Z9" s="172"/>
      <c r="AA9" s="172"/>
      <c r="AB9" s="172"/>
      <c r="AC9" s="172"/>
      <c r="AD9" s="172"/>
      <c r="AE9" s="172"/>
    </row>
    <row r="10" spans="1:31" ht="23.25" customHeight="1" thickBot="1" x14ac:dyDescent="0.35">
      <c r="C10" s="348" t="s">
        <v>258</v>
      </c>
      <c r="D10" s="348"/>
      <c r="E10" s="348"/>
      <c r="F10" s="349"/>
      <c r="G10" s="350"/>
      <c r="H10" s="351"/>
      <c r="I10" s="352"/>
      <c r="J10" s="179"/>
      <c r="K10" s="179"/>
      <c r="L10" s="179"/>
      <c r="M10" s="179"/>
      <c r="N10" s="179"/>
      <c r="O10" s="179"/>
      <c r="P10" s="179"/>
      <c r="Z10" s="172" t="e">
        <f>CONCATENATE(CISSS,"\FT\Avis de modification\ARCHIVÉ\",Année,"\P0",Période,"\"," ",Matricule, " ", Prénom, " ", Nom,"  ",AC25)</f>
        <v>#N/A</v>
      </c>
      <c r="AA10" s="172"/>
      <c r="AB10" s="172"/>
      <c r="AC10" s="172"/>
      <c r="AD10" s="172"/>
      <c r="AE10" s="172"/>
    </row>
    <row r="11" spans="1:31" ht="24" customHeight="1" x14ac:dyDescent="0.2">
      <c r="I11" s="23"/>
      <c r="J11" s="23"/>
      <c r="Z11" s="172" t="s">
        <v>269</v>
      </c>
      <c r="AA11" s="172"/>
      <c r="AB11" s="172"/>
      <c r="AC11" s="172"/>
      <c r="AD11" s="172"/>
      <c r="AE11" s="172"/>
    </row>
    <row r="12" spans="1:31" ht="18.75" customHeight="1" x14ac:dyDescent="0.2">
      <c r="B12" s="58"/>
      <c r="C12" s="296" t="s">
        <v>210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8"/>
      <c r="X12" s="121"/>
      <c r="Z12" s="172"/>
      <c r="AA12" s="172"/>
      <c r="AB12" s="172"/>
      <c r="AC12" s="172"/>
      <c r="AD12" s="172"/>
      <c r="AE12" s="172"/>
    </row>
    <row r="13" spans="1:31" ht="12" customHeight="1" thickBot="1" x14ac:dyDescent="0.3">
      <c r="B13" s="58"/>
      <c r="C13" s="123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124"/>
      <c r="X13" s="123"/>
      <c r="Z13" s="172"/>
      <c r="AA13" s="172"/>
      <c r="AB13" s="172"/>
      <c r="AC13" s="172"/>
      <c r="AD13" s="172"/>
      <c r="AE13" s="172"/>
    </row>
    <row r="14" spans="1:31" ht="37.5" customHeight="1" thickBot="1" x14ac:dyDescent="0.25">
      <c r="B14" s="58"/>
      <c r="C14" s="145" t="s">
        <v>3</v>
      </c>
      <c r="D14" s="299"/>
      <c r="E14" s="300"/>
      <c r="F14" s="300"/>
      <c r="G14" s="300"/>
      <c r="H14" s="300"/>
      <c r="I14" s="301"/>
      <c r="K14" s="144"/>
      <c r="L14" s="305" t="s">
        <v>220</v>
      </c>
      <c r="M14" s="305"/>
      <c r="N14" s="306"/>
      <c r="O14" s="302"/>
      <c r="P14" s="303"/>
      <c r="Q14" s="304"/>
      <c r="R14" s="106"/>
      <c r="S14" s="305" t="s">
        <v>255</v>
      </c>
      <c r="T14" s="305"/>
      <c r="U14" s="306"/>
      <c r="V14" s="200"/>
      <c r="W14" s="115"/>
      <c r="X14" s="120"/>
      <c r="Z14" s="172" t="str">
        <f>LEFT(Z18,4)</f>
        <v>2019</v>
      </c>
      <c r="AA14" s="172"/>
      <c r="AB14" s="172"/>
      <c r="AC14" s="172"/>
      <c r="AD14" s="172"/>
      <c r="AE14" s="172"/>
    </row>
    <row r="15" spans="1:31" ht="12.75" customHeight="1" x14ac:dyDescent="0.2">
      <c r="B15" s="58"/>
      <c r="C15" s="125"/>
      <c r="D15" s="53"/>
      <c r="E15" s="53"/>
      <c r="F15" s="53"/>
      <c r="G15" s="53"/>
      <c r="H15" s="63"/>
      <c r="I15" s="64"/>
      <c r="J15" s="64"/>
      <c r="K15" s="65"/>
      <c r="L15" s="53"/>
      <c r="M15" s="53"/>
      <c r="N15" s="53"/>
      <c r="O15" s="54"/>
      <c r="P15" s="55"/>
      <c r="Q15" s="55"/>
      <c r="R15" s="55"/>
      <c r="S15" s="55"/>
      <c r="T15" s="55"/>
      <c r="U15" s="55"/>
      <c r="V15" s="56"/>
      <c r="W15" s="119"/>
      <c r="X15" s="120"/>
      <c r="Z15" s="173">
        <f>VALUE(RIGHT(Z18,2))</f>
        <v>24</v>
      </c>
      <c r="AA15" s="172"/>
      <c r="AB15" s="172"/>
      <c r="AC15" s="172"/>
      <c r="AD15" s="172"/>
      <c r="AE15" s="172"/>
    </row>
    <row r="16" spans="1:31" ht="9" customHeight="1" x14ac:dyDescent="0.2">
      <c r="B16" s="69"/>
      <c r="C16" s="70"/>
      <c r="D16" s="69"/>
      <c r="E16" s="69"/>
      <c r="F16" s="69"/>
      <c r="G16" s="69"/>
      <c r="H16" s="71"/>
      <c r="I16" s="72"/>
      <c r="J16" s="72"/>
      <c r="K16" s="73"/>
      <c r="L16" s="69"/>
      <c r="M16" s="69"/>
      <c r="N16" s="69"/>
      <c r="O16" s="74"/>
      <c r="P16" s="75"/>
      <c r="Q16" s="75"/>
      <c r="R16" s="75"/>
      <c r="S16" s="75"/>
      <c r="T16" s="75"/>
      <c r="U16" s="75"/>
      <c r="V16" s="76"/>
      <c r="W16" s="61"/>
      <c r="X16" s="61"/>
      <c r="Z16" s="172">
        <v>4</v>
      </c>
      <c r="AA16" s="172"/>
      <c r="AB16" s="172"/>
      <c r="AC16" s="172"/>
      <c r="AD16" s="172"/>
      <c r="AE16" s="172"/>
    </row>
    <row r="17" spans="2:31" ht="9" customHeight="1" x14ac:dyDescent="0.2">
      <c r="B17" s="69"/>
      <c r="C17" s="70"/>
      <c r="D17" s="69"/>
      <c r="E17" s="69"/>
      <c r="F17" s="69"/>
      <c r="G17" s="69"/>
      <c r="H17" s="71"/>
      <c r="I17" s="72"/>
      <c r="J17" s="72"/>
      <c r="K17" s="73"/>
      <c r="L17" s="69"/>
      <c r="M17" s="69"/>
      <c r="N17" s="69"/>
      <c r="O17" s="74"/>
      <c r="P17" s="75"/>
      <c r="Q17" s="75"/>
      <c r="R17" s="75"/>
      <c r="S17" s="75"/>
      <c r="T17" s="75"/>
      <c r="U17" s="75"/>
      <c r="V17" s="76"/>
      <c r="W17" s="61"/>
      <c r="X17" s="61"/>
      <c r="Z17" s="173">
        <v>5</v>
      </c>
      <c r="AA17" s="172"/>
      <c r="AB17" s="172"/>
      <c r="AC17" s="172"/>
      <c r="AD17" s="172"/>
      <c r="AE17" s="172"/>
    </row>
    <row r="18" spans="2:31" ht="18.75" customHeight="1" x14ac:dyDescent="0.2">
      <c r="B18" s="58"/>
      <c r="C18" s="296" t="s">
        <v>17</v>
      </c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8"/>
      <c r="X18" s="121"/>
      <c r="Z18" s="172" t="s">
        <v>275</v>
      </c>
      <c r="AA18" s="172"/>
      <c r="AB18" s="172"/>
      <c r="AC18" s="172"/>
      <c r="AD18" s="172"/>
      <c r="AE18" s="172"/>
    </row>
    <row r="19" spans="2:31" ht="9" customHeight="1" x14ac:dyDescent="0.2">
      <c r="B19" s="58"/>
      <c r="C19" s="114"/>
      <c r="D19" s="24"/>
      <c r="E19" s="24"/>
      <c r="F19" s="24"/>
      <c r="G19" s="25"/>
      <c r="H19" s="24"/>
      <c r="I19" s="24"/>
      <c r="J19" s="24"/>
      <c r="K19" s="24"/>
      <c r="L19" s="24"/>
      <c r="M19" s="24"/>
      <c r="N19" s="24"/>
      <c r="O19" s="24"/>
      <c r="P19" s="26"/>
      <c r="Q19" s="24"/>
      <c r="R19" s="24"/>
      <c r="S19" s="75"/>
      <c r="T19" s="75"/>
      <c r="U19" s="75"/>
      <c r="V19" s="76"/>
      <c r="W19" s="115"/>
      <c r="X19" s="120"/>
      <c r="Z19" s="172" t="e">
        <f>CONCATENATE(CISSS,"\FT\Avis de modification\À TRAITER\",Matricule, "  ", Prénom, " ", Nom,"  ",Temps )</f>
        <v>#N/A</v>
      </c>
      <c r="AA19" s="172"/>
      <c r="AB19" s="172"/>
      <c r="AC19" s="172"/>
      <c r="AD19" s="172"/>
      <c r="AE19" s="172"/>
    </row>
    <row r="20" spans="2:31" ht="9" customHeight="1" thickBot="1" x14ac:dyDescent="0.25">
      <c r="B20" s="58"/>
      <c r="C20" s="116"/>
      <c r="D20" s="27"/>
      <c r="E20" s="27"/>
      <c r="F20" s="29"/>
      <c r="G20" s="27"/>
      <c r="H20" s="28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75"/>
      <c r="T20" s="75"/>
      <c r="U20" s="75"/>
      <c r="V20" s="76"/>
      <c r="W20" s="115"/>
      <c r="X20" s="120"/>
      <c r="Z20" s="172" t="s">
        <v>276</v>
      </c>
      <c r="AA20" s="172"/>
      <c r="AB20" s="172" t="str">
        <f>Z27</f>
        <v>999999  TEST Daniel  2019-11-26 11 55 18.xlsm</v>
      </c>
      <c r="AC20" s="172"/>
      <c r="AD20" s="172"/>
      <c r="AE20" s="172"/>
    </row>
    <row r="21" spans="2:31" ht="20.25" customHeight="1" thickBot="1" x14ac:dyDescent="0.4">
      <c r="B21" s="22"/>
      <c r="C21" s="353" t="s">
        <v>18</v>
      </c>
      <c r="D21" s="295"/>
      <c r="E21" s="295"/>
      <c r="F21" s="295"/>
      <c r="H21" s="33" t="s">
        <v>20</v>
      </c>
      <c r="I21" s="285"/>
      <c r="J21" s="286"/>
      <c r="K21" s="286"/>
      <c r="L21" s="286"/>
      <c r="M21" s="287"/>
      <c r="N21" s="110" t="s">
        <v>19</v>
      </c>
      <c r="O21" s="182"/>
      <c r="P21" s="88"/>
      <c r="Q21" s="153"/>
      <c r="R21" s="153"/>
      <c r="S21" s="153"/>
      <c r="T21" s="33"/>
      <c r="U21" s="21"/>
      <c r="V21" s="21"/>
      <c r="W21" s="117"/>
      <c r="X21" s="122"/>
      <c r="Z21" s="172" t="s">
        <v>277</v>
      </c>
      <c r="AA21" s="172" t="str">
        <f>MID(AA20,50,40)</f>
        <v/>
      </c>
      <c r="AB21" s="172"/>
      <c r="AC21" s="172"/>
      <c r="AD21" s="172"/>
      <c r="AE21" s="172"/>
    </row>
    <row r="22" spans="2:31" ht="16.5" customHeight="1" x14ac:dyDescent="0.3">
      <c r="B22" s="58"/>
      <c r="C22" s="118"/>
      <c r="D22" s="66"/>
      <c r="E22" s="66"/>
      <c r="F22" s="77"/>
      <c r="G22" s="66"/>
      <c r="H22" s="67"/>
      <c r="I22" s="67"/>
      <c r="J22" s="67"/>
      <c r="K22" s="68"/>
      <c r="L22" s="68"/>
      <c r="M22" s="68"/>
      <c r="N22" s="68"/>
      <c r="O22" s="67"/>
      <c r="P22" s="66"/>
      <c r="Q22" s="66"/>
      <c r="R22" s="66"/>
      <c r="S22" s="55"/>
      <c r="T22" s="55"/>
      <c r="U22" s="55"/>
      <c r="V22" s="56"/>
      <c r="W22" s="119"/>
      <c r="X22" s="120"/>
      <c r="AA22" s="172" t="str">
        <f>CONCATENATE(AA21,".xlsm")</f>
        <v>.xlsm</v>
      </c>
      <c r="AB22" s="172"/>
      <c r="AC22" s="190"/>
      <c r="AD22" s="172"/>
      <c r="AE22" s="172"/>
    </row>
    <row r="23" spans="2:31" ht="39" customHeight="1" x14ac:dyDescent="0.2">
      <c r="C23" s="312" t="s">
        <v>199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109"/>
      <c r="Z23" s="172"/>
      <c r="AA23" s="172"/>
      <c r="AB23" s="172"/>
      <c r="AC23" s="192"/>
      <c r="AD23" s="172"/>
      <c r="AE23" s="172"/>
    </row>
    <row r="24" spans="2:31" ht="10.5" customHeight="1" thickBot="1" x14ac:dyDescent="0.25">
      <c r="C24" s="104"/>
      <c r="D24" s="104"/>
      <c r="E24" s="104"/>
      <c r="F24" s="104"/>
      <c r="G24" s="104"/>
      <c r="H24" s="104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04"/>
      <c r="Z24" s="172"/>
      <c r="AA24" s="172"/>
      <c r="AB24" s="172"/>
      <c r="AC24" s="172"/>
      <c r="AD24" s="172"/>
      <c r="AE24" s="172"/>
    </row>
    <row r="25" spans="2:31" s="17" customFormat="1" ht="48" customHeight="1" thickTop="1" thickBot="1" x14ac:dyDescent="0.25">
      <c r="C25" s="138" t="s">
        <v>200</v>
      </c>
      <c r="D25" s="148" t="s">
        <v>201</v>
      </c>
      <c r="E25" s="148" t="s">
        <v>284</v>
      </c>
      <c r="F25" s="210" t="s">
        <v>202</v>
      </c>
      <c r="G25" s="139" t="s">
        <v>203</v>
      </c>
      <c r="H25" s="140" t="s">
        <v>204</v>
      </c>
      <c r="I25" s="140" t="s">
        <v>2</v>
      </c>
      <c r="J25" s="141" t="s">
        <v>205</v>
      </c>
      <c r="K25" s="135"/>
      <c r="L25" s="313" t="s">
        <v>283</v>
      </c>
      <c r="M25" s="314"/>
      <c r="N25" s="212" t="s">
        <v>284</v>
      </c>
      <c r="O25" s="213" t="s">
        <v>202</v>
      </c>
      <c r="P25" s="139" t="s">
        <v>203</v>
      </c>
      <c r="Q25" s="139" t="s">
        <v>204</v>
      </c>
      <c r="R25" s="139" t="s">
        <v>2</v>
      </c>
      <c r="S25" s="206" t="s">
        <v>205</v>
      </c>
      <c r="T25" s="206" t="s">
        <v>206</v>
      </c>
      <c r="U25" s="206" t="s">
        <v>207</v>
      </c>
      <c r="V25" s="149" t="s">
        <v>285</v>
      </c>
      <c r="W25" s="141" t="s">
        <v>208</v>
      </c>
      <c r="X25" s="112"/>
      <c r="Z25" s="174"/>
      <c r="AA25" s="174"/>
      <c r="AB25" s="174"/>
      <c r="AC25" s="192"/>
      <c r="AD25" s="174"/>
      <c r="AE25" s="174"/>
    </row>
    <row r="26" spans="2:31" s="19" customFormat="1" ht="18" customHeight="1" thickTop="1" x14ac:dyDescent="0.2">
      <c r="C26" s="289" t="s">
        <v>211</v>
      </c>
      <c r="D26" s="290"/>
      <c r="E26" s="290"/>
      <c r="F26" s="290"/>
      <c r="G26" s="290"/>
      <c r="H26" s="290"/>
      <c r="I26" s="290"/>
      <c r="J26" s="291"/>
      <c r="K26" s="18"/>
      <c r="L26" s="292" t="s">
        <v>282</v>
      </c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4"/>
      <c r="X26" s="113"/>
      <c r="Z26" s="172"/>
      <c r="AC26" s="193"/>
    </row>
    <row r="27" spans="2:31" s="20" customFormat="1" ht="24.95" customHeight="1" x14ac:dyDescent="0.2">
      <c r="C27" s="163"/>
      <c r="D27" s="169" t="str">
        <f t="shared" ref="D27:D42" si="0">IFERROR(IF(C27&lt;&gt;0,IF(Système="Logibec",IF(OR(MONTH((14*ROUNDDOWN((C27-1)/14,0)+1))&lt;3,AND(MONTH((14*ROUNDDOWN((C27-1)/14,0)+1))=3,DAY((14*ROUNDDOWN((C27-1)/14,0)+1))&lt;=18)),YEAR((14*ROUNDDOWN((C27-1)/14,0)+1)),YEAR((14*ROUNDDOWN((C27-1)/14,0)+1))+1)&amp;" - "&amp;ROUND(((14*ROUNDDOWN((C27-1)/14,0)+1)-(DATE(IF(OR((MONTH((14*ROUNDDOWN((C27-1)/14,0)+1))&lt;3),AND(MONTH((14*ROUNDDOWN((C27-1)/14,0)+1))=3,DAY((14*ROUNDDOWN((C27-1)/14,0)+1))&lt;=18)),-1,0)+YEAR((14*ROUNDDOWN((C27-1)/14,0)+1)),4,1))+6)/14+1,0),YEAR((14*ROUNDDOWN((C27-1)/14,0)+1))+IF(AND(MONTH((14*ROUNDDOWN((C27-1)/14,0)+1))=12,DAY((14*ROUNDDOWN((C27-1)/14,0)+1))&gt;=7),1,0)&amp;" - "&amp;ROUND(((14*ROUNDDOWN((C27-1)/14,0)+1)-(DATE(IF(AND(MONTH((14*ROUNDDOWN((C27-1)/14,0)+1))=12,DAY((14*ROUNDDOWN((C27-1)/14,0)+1))&gt;=7),0,-1)+YEAR((14*ROUNDDOWN((C27-1)/14,0)+1)),12,7))-7)/14+1,0))," "),"Sélectioner le CISSS")</f>
        <v xml:space="preserve"> </v>
      </c>
      <c r="E27" s="215"/>
      <c r="F27" s="169" t="str">
        <f>IF(ISNA(IF($G$10="CENTRE",VLOOKUP(E27,Codes!$A$5:$B$251,2,FALSE),IF($G$10="EST",VLOOKUP(E27,Codes!$C$5:$D$186,2,FALSE),IF($G$10="OUEST",VLOOKUP(E27,Codes!$E$5:$F$178,2,FALSE),""))))=TRUE," ",(IF($G$10="CENTRE",VLOOKUP(E27,Codes!$A$5:$B$251,2,FALSE),IF($G$10="EST",VLOOKUP(E27,Codes!$C$5:$D$186,2,FALSE),IF($G$10="OUEST",VLOOKUP(E27,Codes!$E$5:$F$178,2,FALSE),"")))))</f>
        <v/>
      </c>
      <c r="G27" s="164"/>
      <c r="H27" s="164"/>
      <c r="I27" s="164"/>
      <c r="J27" s="146" t="str">
        <f>IF(G27="","",MOD(H27-G27-I27,1)*24)</f>
        <v/>
      </c>
      <c r="K27" s="14"/>
      <c r="L27" s="283"/>
      <c r="M27" s="284"/>
      <c r="N27" s="215"/>
      <c r="O27" s="169" t="str">
        <f>IF(ISNA(IF($G$10="CENTRE",VLOOKUP(N27,Codes!$A$5:$B$251,2,FALSE),IF($G$10="EST",VLOOKUP(N27,Codes!$C$5:$D$186,2,FALSE),IF($G$10="OUEST",VLOOKUP(N27,Codes!$E$5:$F$178,2,FALSE),""))))=TRUE," ",(IF($G$10="CENTRE",VLOOKUP(N27,Codes!$A$5:$B$251,2,FALSE),IF($G$10="EST",VLOOKUP(N27,Codes!$C$5:$D$186,2,FALSE),IF($G$10="OUEST",VLOOKUP(N27,Codes!$E$5:$F$178,2,FALSE),"")))))</f>
        <v/>
      </c>
      <c r="P27" s="214"/>
      <c r="Q27" s="164"/>
      <c r="R27" s="164"/>
      <c r="S27" s="147" t="str">
        <f>IF(P27="","",MOD(Q27-P27-R27,1)*24)</f>
        <v/>
      </c>
      <c r="T27" s="165"/>
      <c r="U27" s="166"/>
      <c r="V27" s="168"/>
      <c r="W27" s="167"/>
      <c r="X27" s="83"/>
      <c r="Z27" s="181" t="s">
        <v>278</v>
      </c>
      <c r="AA27" s="15"/>
      <c r="AB27" s="15"/>
      <c r="AC27" s="194"/>
      <c r="AD27" s="15"/>
    </row>
    <row r="28" spans="2:31" s="20" customFormat="1" ht="24.95" customHeight="1" x14ac:dyDescent="0.2">
      <c r="C28" s="163"/>
      <c r="D28" s="169" t="str">
        <f t="shared" si="0"/>
        <v xml:space="preserve"> </v>
      </c>
      <c r="E28" s="215"/>
      <c r="F28" s="169" t="str">
        <f>IF(ISNA(IF($G$10="CENTRE",VLOOKUP(E28,Codes!$A$5:$B$251,2,FALSE),IF($G$10="EST",VLOOKUP(E28,Codes!$C$5:$D$186,2,FALSE),IF($G$10="OUEST",VLOOKUP(E28,Codes!$E$5:$F$178,2,FALSE),""))))=TRUE," ",(IF($G$10="CENTRE",VLOOKUP(E28,Codes!$A$5:$B$251,2,FALSE),IF($G$10="EST",VLOOKUP(E28,Codes!$C$5:$D$186,2,FALSE),IF($G$10="OUEST",VLOOKUP(E28,Codes!$E$5:$F$178,2,FALSE),"")))))</f>
        <v/>
      </c>
      <c r="G28" s="164"/>
      <c r="H28" s="164"/>
      <c r="I28" s="164"/>
      <c r="J28" s="146" t="str">
        <f t="shared" ref="J28:J42" si="1">IF(G28="","",MOD(H28-G28-I28,1)*24)</f>
        <v/>
      </c>
      <c r="K28" s="14"/>
      <c r="L28" s="283"/>
      <c r="M28" s="284"/>
      <c r="N28" s="215"/>
      <c r="O28" s="169" t="str">
        <f>IF(ISNA(IF($G$10="CENTRE",VLOOKUP(N28,Codes!$A$5:$B$251,2,FALSE),IF($G$10="EST",VLOOKUP(N28,Codes!$C$5:$D$186,2,FALSE),IF($G$10="OUEST",VLOOKUP(N28,Codes!$E$5:$F$178,2,FALSE),""))))=TRUE," ",(IF($G$10="CENTRE",VLOOKUP(N28,Codes!$A$5:$B$251,2,FALSE),IF($G$10="EST",VLOOKUP(N28,Codes!$C$5:$D$186,2,FALSE),IF($G$10="OUEST",VLOOKUP(N28,Codes!$E$5:$F$178,2,FALSE),"")))))</f>
        <v/>
      </c>
      <c r="P28" s="214"/>
      <c r="Q28" s="164"/>
      <c r="R28" s="164"/>
      <c r="S28" s="147" t="str">
        <f t="shared" ref="S28:S42" si="2">IF(P28="","",MOD(Q28-P28-R28,1)*24)</f>
        <v/>
      </c>
      <c r="T28" s="165"/>
      <c r="U28" s="166"/>
      <c r="V28" s="168"/>
      <c r="W28" s="167"/>
      <c r="X28" s="16"/>
      <c r="Z28" s="15"/>
      <c r="AA28" s="15"/>
      <c r="AB28" s="15"/>
      <c r="AC28" s="195"/>
      <c r="AD28" s="15"/>
    </row>
    <row r="29" spans="2:31" s="20" customFormat="1" ht="24.95" customHeight="1" x14ac:dyDescent="0.2">
      <c r="C29" s="163"/>
      <c r="D29" s="169" t="str">
        <f t="shared" si="0"/>
        <v xml:space="preserve"> </v>
      </c>
      <c r="E29" s="215"/>
      <c r="F29" s="169" t="str">
        <f>IF(ISNA(IF($G$10="CENTRE",VLOOKUP(E29,Codes!$A$5:$B$251,2,FALSE),IF($G$10="EST",VLOOKUP(E29,Codes!$C$5:$D$186,2,FALSE),IF($G$10="OUEST",VLOOKUP(E29,Codes!$E$5:$F$178,2,FALSE),""))))=TRUE," ",(IF($G$10="CENTRE",VLOOKUP(E29,Codes!$A$5:$B$251,2,FALSE),IF($G$10="EST",VLOOKUP(E29,Codes!$C$5:$D$186,2,FALSE),IF($G$10="OUEST",VLOOKUP(E29,Codes!$E$5:$F$178,2,FALSE),"")))))</f>
        <v/>
      </c>
      <c r="G29" s="164"/>
      <c r="H29" s="164"/>
      <c r="I29" s="164"/>
      <c r="J29" s="146" t="str">
        <f t="shared" si="1"/>
        <v/>
      </c>
      <c r="K29" s="14"/>
      <c r="L29" s="283"/>
      <c r="M29" s="284"/>
      <c r="N29" s="215"/>
      <c r="O29" s="169" t="str">
        <f>IF(ISNA(IF($G$10="CENTRE",VLOOKUP(N29,Codes!$A$5:$B$251,2,FALSE),IF($G$10="EST",VLOOKUP(N29,Codes!$C$5:$D$186,2,FALSE),IF($G$10="OUEST",VLOOKUP(N29,Codes!$E$5:$F$178,2,FALSE),""))))=TRUE," ",(IF($G$10="CENTRE",VLOOKUP(N29,Codes!$A$5:$B$251,2,FALSE),IF($G$10="EST",VLOOKUP(N29,Codes!$C$5:$D$186,2,FALSE),IF($G$10="OUEST",VLOOKUP(N29,Codes!$E$5:$F$178,2,FALSE),"")))))</f>
        <v/>
      </c>
      <c r="P29" s="214"/>
      <c r="Q29" s="164"/>
      <c r="R29" s="164"/>
      <c r="S29" s="147" t="str">
        <f t="shared" si="2"/>
        <v/>
      </c>
      <c r="T29" s="165"/>
      <c r="U29" s="166"/>
      <c r="V29" s="168"/>
      <c r="W29" s="167"/>
      <c r="X29" s="126"/>
      <c r="Z29" s="15"/>
      <c r="AA29" s="15"/>
      <c r="AB29" s="15"/>
      <c r="AC29" s="195"/>
      <c r="AD29" s="15"/>
    </row>
    <row r="30" spans="2:31" s="20" customFormat="1" ht="24.95" customHeight="1" x14ac:dyDescent="0.2">
      <c r="C30" s="163"/>
      <c r="D30" s="169" t="str">
        <f t="shared" si="0"/>
        <v xml:space="preserve"> </v>
      </c>
      <c r="E30" s="215"/>
      <c r="F30" s="169" t="str">
        <f>IF(ISNA(IF($G$10="CENTRE",VLOOKUP(E30,Codes!$A$5:$B$251,2,FALSE),IF($G$10="EST",VLOOKUP(E30,Codes!$C$5:$D$186,2,FALSE),IF($G$10="OUEST",VLOOKUP(E30,Codes!$E$5:$F$178,2,FALSE),""))))=TRUE," ",(IF($G$10="CENTRE",VLOOKUP(E30,Codes!$A$5:$B$251,2,FALSE),IF($G$10="EST",VLOOKUP(E30,Codes!$C$5:$D$186,2,FALSE),IF($G$10="OUEST",VLOOKUP(E30,Codes!$E$5:$F$178,2,FALSE),"")))))</f>
        <v/>
      </c>
      <c r="G30" s="164"/>
      <c r="H30" s="164"/>
      <c r="I30" s="164"/>
      <c r="J30" s="146" t="str">
        <f t="shared" si="1"/>
        <v/>
      </c>
      <c r="K30" s="14"/>
      <c r="L30" s="283"/>
      <c r="M30" s="284"/>
      <c r="N30" s="215"/>
      <c r="O30" s="169" t="str">
        <f>IF(ISNA(IF($G$10="CENTRE",VLOOKUP(N30,Codes!$A$5:$B$251,2,FALSE),IF($G$10="EST",VLOOKUP(N30,Codes!$C$5:$D$186,2,FALSE),IF($G$10="OUEST",VLOOKUP(N30,Codes!$E$5:$F$178,2,FALSE),""))))=TRUE," ",(IF($G$10="CENTRE",VLOOKUP(N30,Codes!$A$5:$B$251,2,FALSE),IF($G$10="EST",VLOOKUP(N30,Codes!$C$5:$D$186,2,FALSE),IF($G$10="OUEST",VLOOKUP(N30,Codes!$E$5:$F$178,2,FALSE),"")))))</f>
        <v/>
      </c>
      <c r="P30" s="214"/>
      <c r="Q30" s="164"/>
      <c r="R30" s="164"/>
      <c r="S30" s="147" t="str">
        <f t="shared" si="2"/>
        <v/>
      </c>
      <c r="T30" s="165"/>
      <c r="U30" s="166"/>
      <c r="V30" s="168"/>
      <c r="W30" s="167"/>
      <c r="X30" s="127"/>
      <c r="Z30" s="15"/>
      <c r="AA30" s="15"/>
      <c r="AB30" s="15"/>
      <c r="AC30" s="181"/>
      <c r="AD30" s="15"/>
    </row>
    <row r="31" spans="2:31" s="20" customFormat="1" ht="24.95" customHeight="1" x14ac:dyDescent="0.2">
      <c r="C31" s="163"/>
      <c r="D31" s="169" t="str">
        <f t="shared" si="0"/>
        <v xml:space="preserve"> </v>
      </c>
      <c r="E31" s="215"/>
      <c r="F31" s="169" t="str">
        <f>IF(ISNA(IF($G$10="CENTRE",VLOOKUP(E31,Codes!$A$5:$B$251,2,FALSE),IF($G$10="EST",VLOOKUP(E31,Codes!$C$5:$D$186,2,FALSE),IF($G$10="OUEST",VLOOKUP(E31,Codes!$E$5:$F$178,2,FALSE),""))))=TRUE," ",(IF($G$10="CENTRE",VLOOKUP(E31,Codes!$A$5:$B$251,2,FALSE),IF($G$10="EST",VLOOKUP(E31,Codes!$C$5:$D$186,2,FALSE),IF($G$10="OUEST",VLOOKUP(E31,Codes!$E$5:$F$178,2,FALSE),"")))))</f>
        <v/>
      </c>
      <c r="G31" s="164"/>
      <c r="H31" s="164"/>
      <c r="I31" s="164"/>
      <c r="J31" s="146" t="str">
        <f t="shared" si="1"/>
        <v/>
      </c>
      <c r="K31" s="14"/>
      <c r="L31" s="283"/>
      <c r="M31" s="284"/>
      <c r="N31" s="215"/>
      <c r="O31" s="169" t="str">
        <f>IF(ISNA(IF($G$10="CENTRE",VLOOKUP(N31,Codes!$A$5:$B$251,2,FALSE),IF($G$10="EST",VLOOKUP(N31,Codes!$C$5:$D$186,2,FALSE),IF($G$10="OUEST",VLOOKUP(N31,Codes!$E$5:$F$178,2,FALSE),""))))=TRUE," ",(IF($G$10="CENTRE",VLOOKUP(N31,Codes!$A$5:$B$251,2,FALSE),IF($G$10="EST",VLOOKUP(N31,Codes!$C$5:$D$186,2,FALSE),IF($G$10="OUEST",VLOOKUP(N31,Codes!$E$5:$F$178,2,FALSE),"")))))</f>
        <v/>
      </c>
      <c r="P31" s="214"/>
      <c r="Q31" s="164"/>
      <c r="R31" s="164"/>
      <c r="S31" s="147" t="str">
        <f t="shared" si="2"/>
        <v/>
      </c>
      <c r="T31" s="165"/>
      <c r="U31" s="166"/>
      <c r="V31" s="168"/>
      <c r="W31" s="167"/>
      <c r="X31" s="127"/>
      <c r="Z31" s="15"/>
      <c r="AA31" s="15"/>
      <c r="AB31" s="15"/>
      <c r="AC31" s="181"/>
      <c r="AD31" s="15"/>
    </row>
    <row r="32" spans="2:31" s="20" customFormat="1" ht="24.95" customHeight="1" x14ac:dyDescent="0.2">
      <c r="C32" s="163"/>
      <c r="D32" s="169" t="str">
        <f t="shared" si="0"/>
        <v xml:space="preserve"> </v>
      </c>
      <c r="E32" s="215"/>
      <c r="F32" s="169" t="str">
        <f>IF(ISNA(IF($G$10="CENTRE",VLOOKUP(E32,Codes!$A$5:$B$251,2,FALSE),IF($G$10="EST",VLOOKUP(E32,Codes!$C$5:$D$186,2,FALSE),IF($G$10="OUEST",VLOOKUP(E32,Codes!$E$5:$F$178,2,FALSE),""))))=TRUE," ",(IF($G$10="CENTRE",VLOOKUP(E32,Codes!$A$5:$B$251,2,FALSE),IF($G$10="EST",VLOOKUP(E32,Codes!$C$5:$D$186,2,FALSE),IF($G$10="OUEST",VLOOKUP(E32,Codes!$E$5:$F$178,2,FALSE),"")))))</f>
        <v/>
      </c>
      <c r="G32" s="164"/>
      <c r="H32" s="164"/>
      <c r="I32" s="164"/>
      <c r="J32" s="146" t="str">
        <f t="shared" si="1"/>
        <v/>
      </c>
      <c r="K32" s="14"/>
      <c r="L32" s="283"/>
      <c r="M32" s="284"/>
      <c r="N32" s="215"/>
      <c r="O32" s="169" t="str">
        <f>IF(ISNA(IF($G$10="CENTRE",VLOOKUP(N32,Codes!$A$5:$B$251,2,FALSE),IF($G$10="EST",VLOOKUP(N32,Codes!$C$5:$D$186,2,FALSE),IF($G$10="OUEST",VLOOKUP(N32,Codes!$E$5:$F$178,2,FALSE),""))))=TRUE," ",(IF($G$10="CENTRE",VLOOKUP(N32,Codes!$A$5:$B$251,2,FALSE),IF($G$10="EST",VLOOKUP(N32,Codes!$C$5:$D$186,2,FALSE),IF($G$10="OUEST",VLOOKUP(N32,Codes!$E$5:$F$178,2,FALSE),"")))))</f>
        <v/>
      </c>
      <c r="P32" s="214"/>
      <c r="Q32" s="164"/>
      <c r="R32" s="164"/>
      <c r="S32" s="147" t="str">
        <f t="shared" si="2"/>
        <v/>
      </c>
      <c r="T32" s="165"/>
      <c r="U32" s="166"/>
      <c r="V32" s="168"/>
      <c r="W32" s="167"/>
      <c r="X32" s="102"/>
      <c r="Z32" s="15"/>
      <c r="AA32" s="176"/>
      <c r="AB32" s="15"/>
      <c r="AC32" s="181"/>
      <c r="AD32" s="15"/>
    </row>
    <row r="33" spans="2:32" s="20" customFormat="1" ht="24.95" customHeight="1" x14ac:dyDescent="0.2">
      <c r="C33" s="163"/>
      <c r="D33" s="169" t="str">
        <f t="shared" si="0"/>
        <v xml:space="preserve"> </v>
      </c>
      <c r="E33" s="215"/>
      <c r="F33" s="169" t="str">
        <f>IF(ISNA(IF($G$10="CENTRE",VLOOKUP(E33,Codes!$A$5:$B$251,2,FALSE),IF($G$10="EST",VLOOKUP(E33,Codes!$C$5:$D$186,2,FALSE),IF($G$10="OUEST",VLOOKUP(E33,Codes!$E$5:$F$178,2,FALSE),""))))=TRUE," ",(IF($G$10="CENTRE",VLOOKUP(E33,Codes!$A$5:$B$251,2,FALSE),IF($G$10="EST",VLOOKUP(E33,Codes!$C$5:$D$186,2,FALSE),IF($G$10="OUEST",VLOOKUP(E33,Codes!$E$5:$F$178,2,FALSE),"")))))</f>
        <v/>
      </c>
      <c r="G33" s="164"/>
      <c r="H33" s="164"/>
      <c r="I33" s="164"/>
      <c r="J33" s="146" t="str">
        <f t="shared" si="1"/>
        <v/>
      </c>
      <c r="K33" s="14"/>
      <c r="L33" s="283"/>
      <c r="M33" s="284"/>
      <c r="N33" s="215"/>
      <c r="O33" s="169" t="str">
        <f>IF(ISNA(IF($G$10="CENTRE",VLOOKUP(N33,Codes!$A$5:$B$251,2,FALSE),IF($G$10="EST",VLOOKUP(N33,Codes!$C$5:$D$186,2,FALSE),IF($G$10="OUEST",VLOOKUP(N33,Codes!$E$5:$F$178,2,FALSE),""))))=TRUE," ",(IF($G$10="CENTRE",VLOOKUP(N33,Codes!$A$5:$B$251,2,FALSE),IF($G$10="EST",VLOOKUP(N33,Codes!$C$5:$D$186,2,FALSE),IF($G$10="OUEST",VLOOKUP(N33,Codes!$E$5:$F$178,2,FALSE),"")))))</f>
        <v/>
      </c>
      <c r="P33" s="214"/>
      <c r="Q33" s="164"/>
      <c r="R33" s="164"/>
      <c r="S33" s="147" t="str">
        <f t="shared" si="2"/>
        <v/>
      </c>
      <c r="T33" s="165"/>
      <c r="U33" s="166"/>
      <c r="V33" s="168"/>
      <c r="W33" s="167"/>
      <c r="X33" s="128"/>
      <c r="Z33" s="15"/>
      <c r="AA33" s="15"/>
      <c r="AB33" s="15"/>
      <c r="AC33" s="181"/>
      <c r="AD33" s="15"/>
    </row>
    <row r="34" spans="2:32" s="20" customFormat="1" ht="24.95" customHeight="1" x14ac:dyDescent="0.2">
      <c r="C34" s="163"/>
      <c r="D34" s="169" t="str">
        <f t="shared" si="0"/>
        <v xml:space="preserve"> </v>
      </c>
      <c r="E34" s="215"/>
      <c r="F34" s="169" t="str">
        <f>IF(ISNA(IF($G$10="CENTRE",VLOOKUP(E34,Codes!$A$5:$B$251,2,FALSE),IF($G$10="EST",VLOOKUP(E34,Codes!$C$5:$D$186,2,FALSE),IF($G$10="OUEST",VLOOKUP(E34,Codes!$E$5:$F$178,2,FALSE),""))))=TRUE," ",(IF($G$10="CENTRE",VLOOKUP(E34,Codes!$A$5:$B$251,2,FALSE),IF($G$10="EST",VLOOKUP(E34,Codes!$C$5:$D$186,2,FALSE),IF($G$10="OUEST",VLOOKUP(E34,Codes!$E$5:$F$178,2,FALSE),"")))))</f>
        <v/>
      </c>
      <c r="G34" s="164"/>
      <c r="H34" s="164"/>
      <c r="I34" s="164"/>
      <c r="J34" s="146" t="str">
        <f t="shared" si="1"/>
        <v/>
      </c>
      <c r="K34" s="14"/>
      <c r="L34" s="283"/>
      <c r="M34" s="284"/>
      <c r="N34" s="215"/>
      <c r="O34" s="169" t="str">
        <f>IF(ISNA(IF($G$10="CENTRE",VLOOKUP(N34,Codes!$A$5:$B$251,2,FALSE),IF($G$10="EST",VLOOKUP(N34,Codes!$C$5:$D$186,2,FALSE),IF($G$10="OUEST",VLOOKUP(N34,Codes!$E$5:$F$178,2,FALSE),""))))=TRUE," ",(IF($G$10="CENTRE",VLOOKUP(N34,Codes!$A$5:$B$251,2,FALSE),IF($G$10="EST",VLOOKUP(N34,Codes!$C$5:$D$186,2,FALSE),IF($G$10="OUEST",VLOOKUP(N34,Codes!$E$5:$F$178,2,FALSE),"")))))</f>
        <v/>
      </c>
      <c r="P34" s="214"/>
      <c r="Q34" s="164"/>
      <c r="R34" s="164"/>
      <c r="S34" s="147" t="str">
        <f t="shared" si="2"/>
        <v/>
      </c>
      <c r="T34" s="165"/>
      <c r="U34" s="166"/>
      <c r="V34" s="168"/>
      <c r="W34" s="167"/>
      <c r="X34" s="129"/>
      <c r="Z34" s="15"/>
      <c r="AA34" s="15"/>
      <c r="AB34" s="15"/>
      <c r="AC34" s="181"/>
      <c r="AD34" s="15"/>
    </row>
    <row r="35" spans="2:32" s="20" customFormat="1" ht="24.95" customHeight="1" x14ac:dyDescent="0.2">
      <c r="C35" s="163"/>
      <c r="D35" s="169" t="str">
        <f t="shared" si="0"/>
        <v xml:space="preserve"> </v>
      </c>
      <c r="E35" s="215"/>
      <c r="F35" s="169" t="str">
        <f>IF(ISNA(IF($G$10="CENTRE",VLOOKUP(E35,Codes!$A$5:$B$251,2,FALSE),IF($G$10="EST",VLOOKUP(E35,Codes!$C$5:$D$186,2,FALSE),IF($G$10="OUEST",VLOOKUP(E35,Codes!$E$5:$F$178,2,FALSE),""))))=TRUE," ",(IF($G$10="CENTRE",VLOOKUP(E35,Codes!$A$5:$B$251,2,FALSE),IF($G$10="EST",VLOOKUP(E35,Codes!$C$5:$D$186,2,FALSE),IF($G$10="OUEST",VLOOKUP(E35,Codes!$E$5:$F$178,2,FALSE),"")))))</f>
        <v/>
      </c>
      <c r="G35" s="164"/>
      <c r="H35" s="164"/>
      <c r="I35" s="164"/>
      <c r="J35" s="146" t="str">
        <f t="shared" si="1"/>
        <v/>
      </c>
      <c r="K35" s="14"/>
      <c r="L35" s="283"/>
      <c r="M35" s="284"/>
      <c r="N35" s="215"/>
      <c r="O35" s="169" t="str">
        <f>IF(ISNA(IF($G$10="CENTRE",VLOOKUP(N35,Codes!$A$5:$B$251,2,FALSE),IF($G$10="EST",VLOOKUP(N35,Codes!$C$5:$D$186,2,FALSE),IF($G$10="OUEST",VLOOKUP(N35,Codes!$E$5:$F$178,2,FALSE),""))))=TRUE," ",(IF($G$10="CENTRE",VLOOKUP(N35,Codes!$A$5:$B$251,2,FALSE),IF($G$10="EST",VLOOKUP(N35,Codes!$C$5:$D$186,2,FALSE),IF($G$10="OUEST",VLOOKUP(N35,Codes!$E$5:$F$178,2,FALSE),"")))))</f>
        <v/>
      </c>
      <c r="P35" s="214"/>
      <c r="Q35" s="164"/>
      <c r="R35" s="164"/>
      <c r="S35" s="147" t="str">
        <f t="shared" si="2"/>
        <v/>
      </c>
      <c r="T35" s="165"/>
      <c r="U35" s="166"/>
      <c r="V35" s="168"/>
      <c r="W35" s="167"/>
      <c r="X35" s="130"/>
      <c r="Z35" s="15"/>
      <c r="AA35" s="176"/>
      <c r="AB35" s="15"/>
      <c r="AC35" s="181"/>
      <c r="AD35" s="15"/>
    </row>
    <row r="36" spans="2:32" s="20" customFormat="1" ht="24.95" customHeight="1" x14ac:dyDescent="0.2">
      <c r="C36" s="163"/>
      <c r="D36" s="169" t="str">
        <f t="shared" si="0"/>
        <v xml:space="preserve"> </v>
      </c>
      <c r="E36" s="215"/>
      <c r="F36" s="169" t="str">
        <f>IF(ISNA(IF($G$10="CENTRE",VLOOKUP(E36,Codes!$A$5:$B$251,2,FALSE),IF($G$10="EST",VLOOKUP(E36,Codes!$C$5:$D$186,2,FALSE),IF($G$10="OUEST",VLOOKUP(E36,Codes!$E$5:$F$178,2,FALSE),""))))=TRUE," ",(IF($G$10="CENTRE",VLOOKUP(E36,Codes!$A$5:$B$251,2,FALSE),IF($G$10="EST",VLOOKUP(E36,Codes!$C$5:$D$186,2,FALSE),IF($G$10="OUEST",VLOOKUP(E36,Codes!$E$5:$F$178,2,FALSE),"")))))</f>
        <v/>
      </c>
      <c r="G36" s="164"/>
      <c r="H36" s="164"/>
      <c r="I36" s="164"/>
      <c r="J36" s="146" t="str">
        <f t="shared" si="1"/>
        <v/>
      </c>
      <c r="K36" s="14"/>
      <c r="L36" s="283"/>
      <c r="M36" s="284"/>
      <c r="N36" s="215"/>
      <c r="O36" s="169" t="str">
        <f>IF(ISNA(IF($G$10="CENTRE",VLOOKUP(N36,Codes!$A$5:$B$251,2,FALSE),IF($G$10="EST",VLOOKUP(N36,Codes!$C$5:$D$186,2,FALSE),IF($G$10="OUEST",VLOOKUP(N36,Codes!$E$5:$F$178,2,FALSE),""))))=TRUE," ",(IF($G$10="CENTRE",VLOOKUP(N36,Codes!$A$5:$B$251,2,FALSE),IF($G$10="EST",VLOOKUP(N36,Codes!$C$5:$D$186,2,FALSE),IF($G$10="OUEST",VLOOKUP(N36,Codes!$E$5:$F$178,2,FALSE),"")))))</f>
        <v/>
      </c>
      <c r="P36" s="214"/>
      <c r="Q36" s="164"/>
      <c r="R36" s="164"/>
      <c r="S36" s="147" t="str">
        <f t="shared" si="2"/>
        <v/>
      </c>
      <c r="T36" s="165"/>
      <c r="U36" s="166"/>
      <c r="V36" s="168"/>
      <c r="W36" s="167"/>
      <c r="X36" s="131"/>
      <c r="Z36" s="15"/>
      <c r="AA36" s="15"/>
      <c r="AB36" s="15"/>
      <c r="AC36" s="181"/>
      <c r="AD36" s="15"/>
    </row>
    <row r="37" spans="2:32" s="20" customFormat="1" ht="24.95" customHeight="1" x14ac:dyDescent="0.2">
      <c r="C37" s="163"/>
      <c r="D37" s="169" t="str">
        <f t="shared" si="0"/>
        <v xml:space="preserve"> </v>
      </c>
      <c r="E37" s="215"/>
      <c r="F37" s="169" t="str">
        <f>IF(ISNA(IF($G$10="CENTRE",VLOOKUP(E37,Codes!$A$5:$B$251,2,FALSE),IF($G$10="EST",VLOOKUP(E37,Codes!$C$5:$D$186,2,FALSE),IF($G$10="OUEST",VLOOKUP(E37,Codes!$E$5:$F$178,2,FALSE),""))))=TRUE," ",(IF($G$10="CENTRE",VLOOKUP(E37,Codes!$A$5:$B$251,2,FALSE),IF($G$10="EST",VLOOKUP(E37,Codes!$C$5:$D$186,2,FALSE),IF($G$10="OUEST",VLOOKUP(E37,Codes!$E$5:$F$178,2,FALSE),"")))))</f>
        <v/>
      </c>
      <c r="G37" s="164"/>
      <c r="H37" s="164"/>
      <c r="I37" s="164"/>
      <c r="J37" s="146" t="str">
        <f t="shared" si="1"/>
        <v/>
      </c>
      <c r="K37" s="14"/>
      <c r="L37" s="283"/>
      <c r="M37" s="284"/>
      <c r="N37" s="215"/>
      <c r="O37" s="169" t="str">
        <f>IF(ISNA(IF($G$10="CENTRE",VLOOKUP(N37,Codes!$A$5:$B$251,2,FALSE),IF($G$10="EST",VLOOKUP(N37,Codes!$C$5:$D$186,2,FALSE),IF($G$10="OUEST",VLOOKUP(N37,Codes!$E$5:$F$178,2,FALSE),""))))=TRUE," ",(IF($G$10="CENTRE",VLOOKUP(N37,Codes!$A$5:$B$251,2,FALSE),IF($G$10="EST",VLOOKUP(N37,Codes!$C$5:$D$186,2,FALSE),IF($G$10="OUEST",VLOOKUP(N37,Codes!$E$5:$F$178,2,FALSE),"")))))</f>
        <v/>
      </c>
      <c r="P37" s="214"/>
      <c r="Q37" s="164"/>
      <c r="R37" s="164"/>
      <c r="S37" s="147" t="str">
        <f t="shared" si="2"/>
        <v/>
      </c>
      <c r="T37" s="165"/>
      <c r="U37" s="166"/>
      <c r="V37" s="168"/>
      <c r="W37" s="167"/>
      <c r="X37" s="128"/>
      <c r="Z37" s="15"/>
      <c r="AA37" s="15"/>
      <c r="AB37" s="15"/>
      <c r="AC37" s="181"/>
      <c r="AD37" s="15"/>
    </row>
    <row r="38" spans="2:32" s="20" customFormat="1" ht="24.95" customHeight="1" x14ac:dyDescent="0.2">
      <c r="C38" s="163"/>
      <c r="D38" s="169" t="str">
        <f t="shared" si="0"/>
        <v xml:space="preserve"> </v>
      </c>
      <c r="E38" s="215"/>
      <c r="F38" s="169" t="str">
        <f>IF(ISNA(IF($G$10="CENTRE",VLOOKUP(E38,Codes!$A$5:$B$251,2,FALSE),IF($G$10="EST",VLOOKUP(E38,Codes!$C$5:$D$186,2,FALSE),IF($G$10="OUEST",VLOOKUP(E38,Codes!$E$5:$F$178,2,FALSE),""))))=TRUE," ",(IF($G$10="CENTRE",VLOOKUP(E38,Codes!$A$5:$B$251,2,FALSE),IF($G$10="EST",VLOOKUP(E38,Codes!$C$5:$D$186,2,FALSE),IF($G$10="OUEST",VLOOKUP(E38,Codes!$E$5:$F$178,2,FALSE),"")))))</f>
        <v/>
      </c>
      <c r="G38" s="164"/>
      <c r="H38" s="164"/>
      <c r="I38" s="164"/>
      <c r="J38" s="146" t="str">
        <f t="shared" si="1"/>
        <v/>
      </c>
      <c r="K38" s="14"/>
      <c r="L38" s="283"/>
      <c r="M38" s="284"/>
      <c r="N38" s="215"/>
      <c r="O38" s="169" t="str">
        <f>IF(ISNA(IF($G$10="CENTRE",VLOOKUP(N38,Codes!$A$5:$B$251,2,FALSE),IF($G$10="EST",VLOOKUP(N38,Codes!$C$5:$D$186,2,FALSE),IF($G$10="OUEST",VLOOKUP(N38,Codes!$E$5:$F$178,2,FALSE),""))))=TRUE," ",(IF($G$10="CENTRE",VLOOKUP(N38,Codes!$A$5:$B$251,2,FALSE),IF($G$10="EST",VLOOKUP(N38,Codes!$C$5:$D$186,2,FALSE),IF($G$10="OUEST",VLOOKUP(N38,Codes!$E$5:$F$178,2,FALSE),"")))))</f>
        <v/>
      </c>
      <c r="P38" s="214"/>
      <c r="Q38" s="164"/>
      <c r="R38" s="164"/>
      <c r="S38" s="147" t="str">
        <f t="shared" si="2"/>
        <v/>
      </c>
      <c r="T38" s="165"/>
      <c r="U38" s="166"/>
      <c r="V38" s="168"/>
      <c r="W38" s="167"/>
      <c r="X38" s="132"/>
      <c r="Z38" s="15"/>
      <c r="AA38" s="15"/>
      <c r="AB38" s="15"/>
      <c r="AC38" s="181"/>
      <c r="AD38" s="15"/>
    </row>
    <row r="39" spans="2:32" s="20" customFormat="1" ht="24.95" customHeight="1" x14ac:dyDescent="0.2">
      <c r="C39" s="163"/>
      <c r="D39" s="169" t="str">
        <f t="shared" si="0"/>
        <v xml:space="preserve"> </v>
      </c>
      <c r="E39" s="215"/>
      <c r="F39" s="169" t="str">
        <f>IF(ISNA(IF($G$10="CENTRE",VLOOKUP(E39,Codes!$A$5:$B$251,2,FALSE),IF($G$10="EST",VLOOKUP(E39,Codes!$C$5:$D$186,2,FALSE),IF($G$10="OUEST",VLOOKUP(E39,Codes!$E$5:$F$178,2,FALSE),""))))=TRUE," ",(IF($G$10="CENTRE",VLOOKUP(E39,Codes!$A$5:$B$251,2,FALSE),IF($G$10="EST",VLOOKUP(E39,Codes!$C$5:$D$186,2,FALSE),IF($G$10="OUEST",VLOOKUP(E39,Codes!$E$5:$F$178,2,FALSE),"")))))</f>
        <v/>
      </c>
      <c r="G39" s="164"/>
      <c r="H39" s="164"/>
      <c r="I39" s="164"/>
      <c r="J39" s="146" t="str">
        <f t="shared" si="1"/>
        <v/>
      </c>
      <c r="K39" s="14"/>
      <c r="L39" s="283"/>
      <c r="M39" s="284"/>
      <c r="N39" s="215"/>
      <c r="O39" s="169" t="str">
        <f>IF(ISNA(IF($G$10="CENTRE",VLOOKUP(N39,Codes!$A$5:$B$251,2,FALSE),IF($G$10="EST",VLOOKUP(N39,Codes!$C$5:$D$186,2,FALSE),IF($G$10="OUEST",VLOOKUP(N39,Codes!$E$5:$F$178,2,FALSE),""))))=TRUE," ",(IF($G$10="CENTRE",VLOOKUP(N39,Codes!$A$5:$B$251,2,FALSE),IF($G$10="EST",VLOOKUP(N39,Codes!$C$5:$D$186,2,FALSE),IF($G$10="OUEST",VLOOKUP(N39,Codes!$E$5:$F$178,2,FALSE),"")))))</f>
        <v/>
      </c>
      <c r="P39" s="214"/>
      <c r="Q39" s="164"/>
      <c r="R39" s="164"/>
      <c r="S39" s="147" t="str">
        <f t="shared" si="2"/>
        <v/>
      </c>
      <c r="T39" s="165"/>
      <c r="U39" s="166"/>
      <c r="V39" s="168"/>
      <c r="W39" s="167"/>
      <c r="X39" s="128"/>
      <c r="Z39" s="15"/>
      <c r="AA39" s="15"/>
      <c r="AB39" s="15"/>
      <c r="AC39" s="181"/>
      <c r="AD39" s="15"/>
    </row>
    <row r="40" spans="2:32" s="20" customFormat="1" ht="24.95" customHeight="1" x14ac:dyDescent="0.2">
      <c r="C40" s="163"/>
      <c r="D40" s="169" t="str">
        <f t="shared" si="0"/>
        <v xml:space="preserve"> </v>
      </c>
      <c r="E40" s="215"/>
      <c r="F40" s="169" t="str">
        <f>IF(ISNA(IF($G$10="CENTRE",VLOOKUP(E40,Codes!$A$5:$B$251,2,FALSE),IF($G$10="EST",VLOOKUP(E40,Codes!$C$5:$D$186,2,FALSE),IF($G$10="OUEST",VLOOKUP(E40,Codes!$E$5:$F$178,2,FALSE),""))))=TRUE," ",(IF($G$10="CENTRE",VLOOKUP(E40,Codes!$A$5:$B$251,2,FALSE),IF($G$10="EST",VLOOKUP(E40,Codes!$C$5:$D$186,2,FALSE),IF($G$10="OUEST",VLOOKUP(E40,Codes!$E$5:$F$178,2,FALSE),"")))))</f>
        <v/>
      </c>
      <c r="G40" s="164"/>
      <c r="H40" s="164"/>
      <c r="I40" s="164"/>
      <c r="J40" s="146" t="str">
        <f t="shared" si="1"/>
        <v/>
      </c>
      <c r="K40" s="14"/>
      <c r="L40" s="283"/>
      <c r="M40" s="284"/>
      <c r="N40" s="215"/>
      <c r="O40" s="169" t="str">
        <f>IF(ISNA(IF($G$10="CENTRE",VLOOKUP(N40,Codes!$A$5:$B$251,2,FALSE),IF($G$10="EST",VLOOKUP(N40,Codes!$C$5:$D$186,2,FALSE),IF($G$10="OUEST",VLOOKUP(N40,Codes!$E$5:$F$178,2,FALSE),""))))=TRUE," ",(IF($G$10="CENTRE",VLOOKUP(N40,Codes!$A$5:$B$251,2,FALSE),IF($G$10="EST",VLOOKUP(N40,Codes!$C$5:$D$186,2,FALSE),IF($G$10="OUEST",VLOOKUP(N40,Codes!$E$5:$F$178,2,FALSE),"")))))</f>
        <v/>
      </c>
      <c r="P40" s="214"/>
      <c r="Q40" s="164"/>
      <c r="R40" s="164"/>
      <c r="S40" s="147" t="str">
        <f t="shared" si="2"/>
        <v/>
      </c>
      <c r="T40" s="165"/>
      <c r="U40" s="166"/>
      <c r="V40" s="168"/>
      <c r="W40" s="167"/>
      <c r="X40" s="76"/>
      <c r="Z40" s="15"/>
      <c r="AA40" s="15"/>
      <c r="AB40" s="15"/>
      <c r="AC40" s="181"/>
      <c r="AD40" s="15"/>
    </row>
    <row r="41" spans="2:32" s="20" customFormat="1" ht="24.95" customHeight="1" x14ac:dyDescent="0.2">
      <c r="C41" s="163"/>
      <c r="D41" s="169" t="str">
        <f t="shared" si="0"/>
        <v xml:space="preserve"> </v>
      </c>
      <c r="E41" s="215"/>
      <c r="F41" s="169" t="str">
        <f>IF(ISNA(IF($G$10="CENTRE",VLOOKUP(E41,Codes!$A$5:$B$251,2,FALSE),IF($G$10="EST",VLOOKUP(E41,Codes!$C$5:$D$186,2,FALSE),IF($G$10="OUEST",VLOOKUP(E41,Codes!$E$5:$F$178,2,FALSE),""))))=TRUE," ",(IF($G$10="CENTRE",VLOOKUP(E41,Codes!$A$5:$B$251,2,FALSE),IF($G$10="EST",VLOOKUP(E41,Codes!$C$5:$D$186,2,FALSE),IF($G$10="OUEST",VLOOKUP(E41,Codes!$E$5:$F$178,2,FALSE),"")))))</f>
        <v/>
      </c>
      <c r="G41" s="164"/>
      <c r="H41" s="164"/>
      <c r="I41" s="164"/>
      <c r="J41" s="146" t="str">
        <f t="shared" si="1"/>
        <v/>
      </c>
      <c r="K41" s="14"/>
      <c r="L41" s="283"/>
      <c r="M41" s="284"/>
      <c r="N41" s="215"/>
      <c r="O41" s="169" t="str">
        <f>IF(ISNA(IF($G$10="CENTRE",VLOOKUP(N41,Codes!$A$5:$B$251,2,FALSE),IF($G$10="EST",VLOOKUP(N41,Codes!$C$5:$D$186,2,FALSE),IF($G$10="OUEST",VLOOKUP(N41,Codes!$E$5:$F$178,2,FALSE),""))))=TRUE," ",(IF($G$10="CENTRE",VLOOKUP(N41,Codes!$A$5:$B$251,2,FALSE),IF($G$10="EST",VLOOKUP(N41,Codes!$C$5:$D$186,2,FALSE),IF($G$10="OUEST",VLOOKUP(N41,Codes!$E$5:$F$178,2,FALSE),"")))))</f>
        <v/>
      </c>
      <c r="P41" s="214"/>
      <c r="Q41" s="164"/>
      <c r="R41" s="164"/>
      <c r="S41" s="147" t="str">
        <f t="shared" si="2"/>
        <v/>
      </c>
      <c r="T41" s="165"/>
      <c r="U41" s="166"/>
      <c r="V41" s="168"/>
      <c r="W41" s="167"/>
      <c r="X41" s="96"/>
      <c r="Z41" s="15"/>
      <c r="AA41" s="15"/>
      <c r="AB41" s="15"/>
      <c r="AC41" s="181"/>
      <c r="AD41" s="15"/>
    </row>
    <row r="42" spans="2:32" s="20" customFormat="1" ht="24.95" customHeight="1" x14ac:dyDescent="0.2">
      <c r="C42" s="163"/>
      <c r="D42" s="169" t="str">
        <f t="shared" si="0"/>
        <v xml:space="preserve"> </v>
      </c>
      <c r="E42" s="215"/>
      <c r="F42" s="169" t="str">
        <f>IF(ISNA(IF($G$10="CENTRE",VLOOKUP(E42,Codes!$A$5:$B$251,2,FALSE),IF($G$10="EST",VLOOKUP(E42,Codes!$C$5:$D$186,2,FALSE),IF($G$10="OUEST",VLOOKUP(E42,Codes!$E$5:$F$178,2,FALSE),""))))=TRUE," ",(IF($G$10="CENTRE",VLOOKUP(E42,Codes!$A$5:$B$251,2,FALSE),IF($G$10="EST",VLOOKUP(E42,Codes!$C$5:$D$186,2,FALSE),IF($G$10="OUEST",VLOOKUP(E42,Codes!$E$5:$F$178,2,FALSE),"")))))</f>
        <v/>
      </c>
      <c r="G42" s="164"/>
      <c r="H42" s="164"/>
      <c r="I42" s="164"/>
      <c r="J42" s="146" t="str">
        <f t="shared" si="1"/>
        <v/>
      </c>
      <c r="K42" s="14"/>
      <c r="L42" s="283"/>
      <c r="M42" s="284"/>
      <c r="N42" s="215"/>
      <c r="O42" s="169" t="str">
        <f>IF(ISNA(IF($G$10="CENTRE",VLOOKUP(N42,Codes!$A$5:$B$251,2,FALSE),IF($G$10="EST",VLOOKUP(N42,Codes!$C$5:$D$186,2,FALSE),IF($G$10="OUEST",VLOOKUP(N42,Codes!$E$5:$F$178,2,FALSE),""))))=TRUE," ",(IF($G$10="CENTRE",VLOOKUP(N42,Codes!$A$5:$B$251,2,FALSE),IF($G$10="EST",VLOOKUP(N42,Codes!$C$5:$D$186,2,FALSE),IF($G$10="OUEST",VLOOKUP(N42,Codes!$E$5:$F$178,2,FALSE),"")))))</f>
        <v/>
      </c>
      <c r="P42" s="214"/>
      <c r="Q42" s="164"/>
      <c r="R42" s="164"/>
      <c r="S42" s="147" t="str">
        <f t="shared" si="2"/>
        <v/>
      </c>
      <c r="T42" s="165"/>
      <c r="U42" s="166"/>
      <c r="V42" s="168"/>
      <c r="W42" s="167"/>
      <c r="X42" s="96"/>
      <c r="Z42" s="15"/>
      <c r="AA42" s="15"/>
      <c r="AB42" s="15"/>
      <c r="AC42" s="181"/>
      <c r="AD42" s="15"/>
    </row>
    <row r="43" spans="2:32" s="20" customFormat="1" ht="7.5" customHeight="1" x14ac:dyDescent="0.2">
      <c r="B43" s="78"/>
      <c r="C43" s="79"/>
      <c r="D43" s="52"/>
      <c r="E43" s="52"/>
      <c r="F43" s="80"/>
      <c r="G43" s="81"/>
      <c r="H43" s="81"/>
      <c r="I43" s="82"/>
      <c r="J43" s="83"/>
      <c r="K43" s="83"/>
      <c r="L43" s="84"/>
      <c r="M43" s="84"/>
      <c r="N43" s="84"/>
      <c r="O43" s="80"/>
      <c r="P43" s="81"/>
      <c r="Q43" s="81"/>
      <c r="R43" s="82"/>
      <c r="S43" s="83"/>
      <c r="T43" s="85"/>
      <c r="U43" s="86"/>
      <c r="V43" s="87"/>
      <c r="W43" s="83"/>
      <c r="X43" s="16"/>
      <c r="Z43" s="15"/>
      <c r="AA43" s="15"/>
      <c r="AB43" s="15"/>
      <c r="AC43" s="15"/>
      <c r="AD43" s="15"/>
    </row>
    <row r="44" spans="2:32" ht="15" customHeight="1" x14ac:dyDescent="0.2">
      <c r="B44" s="88"/>
      <c r="C44" s="94" t="s">
        <v>257</v>
      </c>
      <c r="D44" s="89"/>
      <c r="E44" s="89"/>
      <c r="F44" s="89"/>
      <c r="G44" s="89"/>
      <c r="H44" s="89"/>
      <c r="I44" s="89"/>
      <c r="J44" s="89"/>
      <c r="K44" s="89"/>
      <c r="L44" s="89"/>
      <c r="Z44" s="175"/>
      <c r="AA44" s="175"/>
      <c r="AB44" s="175"/>
      <c r="AC44" s="175"/>
      <c r="AD44" s="175"/>
    </row>
    <row r="45" spans="2:32" ht="24" customHeight="1" x14ac:dyDescent="0.25">
      <c r="B45" s="88"/>
      <c r="C45" s="319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1"/>
      <c r="Y45" s="51"/>
      <c r="Z45" s="177"/>
      <c r="AA45" s="177"/>
      <c r="AB45" s="177"/>
      <c r="AC45" s="177"/>
      <c r="AD45" s="177"/>
      <c r="AE45" s="51"/>
      <c r="AF45" s="51"/>
    </row>
    <row r="46" spans="2:32" ht="24.95" customHeight="1" x14ac:dyDescent="0.2">
      <c r="B46" s="88"/>
      <c r="C46" s="322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4"/>
      <c r="Z46" s="175"/>
      <c r="AA46" s="175"/>
      <c r="AB46" s="175"/>
      <c r="AC46" s="175"/>
      <c r="AD46" s="175"/>
    </row>
    <row r="47" spans="2:32" ht="24.95" customHeight="1" x14ac:dyDescent="0.2">
      <c r="B47" s="88"/>
      <c r="C47" s="309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1"/>
      <c r="Z47" s="175"/>
      <c r="AA47" s="175"/>
      <c r="AB47" s="175"/>
      <c r="AC47" s="175"/>
      <c r="AD47" s="175"/>
    </row>
    <row r="48" spans="2:32" ht="9" customHeight="1" x14ac:dyDescent="0.2">
      <c r="B48" s="88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Z48" s="175"/>
      <c r="AA48" s="175"/>
      <c r="AB48" s="175"/>
      <c r="AC48" s="175"/>
      <c r="AD48" s="175"/>
    </row>
    <row r="49" spans="2:23" ht="21" customHeight="1" x14ac:dyDescent="0.2">
      <c r="B49" s="88"/>
      <c r="C49" s="16"/>
      <c r="L49" s="92"/>
    </row>
    <row r="50" spans="2:23" ht="36.75" customHeight="1" x14ac:dyDescent="0.2">
      <c r="B50" s="88"/>
      <c r="C50" s="340" t="s">
        <v>279</v>
      </c>
      <c r="D50" s="340"/>
      <c r="E50" s="341"/>
      <c r="F50" s="333"/>
      <c r="G50" s="334"/>
      <c r="H50" s="334"/>
      <c r="I50" s="334"/>
      <c r="J50" s="334"/>
      <c r="K50" s="335"/>
      <c r="L50" s="92"/>
      <c r="M50" s="330" t="s">
        <v>209</v>
      </c>
      <c r="N50" s="331"/>
      <c r="O50" s="331"/>
      <c r="P50" s="331"/>
      <c r="Q50" s="331"/>
      <c r="R50" s="331"/>
      <c r="S50" s="331"/>
      <c r="T50" s="331"/>
      <c r="U50" s="331"/>
      <c r="V50" s="331"/>
      <c r="W50" s="332"/>
    </row>
    <row r="51" spans="2:23" ht="21" customHeight="1" x14ac:dyDescent="0.2">
      <c r="B51" s="88"/>
      <c r="C51" s="207"/>
      <c r="D51" s="207"/>
      <c r="E51" s="207"/>
      <c r="F51" s="180"/>
      <c r="G51" s="180"/>
      <c r="H51" s="180"/>
      <c r="I51" s="180"/>
      <c r="J51" s="180"/>
      <c r="K51" s="180"/>
      <c r="L51" s="92"/>
      <c r="M51" s="161"/>
      <c r="N51" s="110"/>
      <c r="O51" s="110"/>
      <c r="P51" s="110"/>
      <c r="Q51" s="110"/>
      <c r="R51" s="110"/>
      <c r="S51" s="110"/>
      <c r="T51" s="110"/>
      <c r="U51" s="110"/>
      <c r="V51" s="110"/>
      <c r="W51" s="162"/>
    </row>
    <row r="52" spans="2:23" ht="30.75" customHeight="1" x14ac:dyDescent="0.3">
      <c r="B52" s="88"/>
      <c r="C52" s="342" t="s">
        <v>15</v>
      </c>
      <c r="D52" s="342"/>
      <c r="E52" s="343"/>
      <c r="F52" s="183"/>
      <c r="G52" s="196"/>
      <c r="H52" s="197"/>
      <c r="I52" s="198"/>
      <c r="J52" s="198"/>
      <c r="K52" s="198"/>
      <c r="L52" s="92"/>
      <c r="M52" s="161"/>
      <c r="N52" s="110"/>
      <c r="O52" s="143" t="s">
        <v>16</v>
      </c>
      <c r="P52" s="344"/>
      <c r="Q52" s="345"/>
      <c r="R52" s="345"/>
      <c r="S52" s="345"/>
      <c r="T52" s="345"/>
      <c r="U52" s="346"/>
      <c r="V52" s="110"/>
      <c r="W52" s="162"/>
    </row>
    <row r="53" spans="2:23" ht="12" customHeight="1" x14ac:dyDescent="0.2">
      <c r="B53" s="88"/>
      <c r="C53" s="339"/>
      <c r="D53" s="339"/>
      <c r="E53" s="208"/>
      <c r="G53" s="180"/>
      <c r="H53" s="180"/>
      <c r="I53" s="180"/>
      <c r="J53" s="180"/>
      <c r="K53" s="180"/>
      <c r="L53" s="92"/>
      <c r="M53" s="161"/>
      <c r="N53" s="110"/>
      <c r="O53" s="144"/>
      <c r="P53" s="69"/>
      <c r="Q53" s="69"/>
      <c r="R53" s="69"/>
      <c r="S53" s="69"/>
      <c r="T53" s="69"/>
      <c r="U53" s="69"/>
      <c r="V53" s="110"/>
      <c r="W53" s="162"/>
    </row>
    <row r="54" spans="2:23" ht="8.25" customHeight="1" x14ac:dyDescent="0.2">
      <c r="B54" s="88"/>
      <c r="C54" s="150"/>
      <c r="D54" s="150"/>
      <c r="E54" s="150"/>
      <c r="F54" s="88"/>
      <c r="G54" s="88"/>
      <c r="H54" s="88"/>
      <c r="I54" s="69"/>
      <c r="J54" s="69"/>
      <c r="K54" s="69"/>
      <c r="L54" s="69"/>
      <c r="M54" s="91"/>
      <c r="N54" s="90"/>
      <c r="V54" s="90"/>
      <c r="W54" s="133"/>
    </row>
    <row r="55" spans="2:23" ht="27" customHeight="1" x14ac:dyDescent="0.3">
      <c r="B55" s="88"/>
      <c r="C55" s="342" t="s">
        <v>197</v>
      </c>
      <c r="D55" s="342"/>
      <c r="E55" s="343"/>
      <c r="F55" s="184"/>
      <c r="G55" s="95"/>
      <c r="H55" s="207" t="s">
        <v>14</v>
      </c>
      <c r="I55" s="336"/>
      <c r="J55" s="337"/>
      <c r="K55" s="338"/>
      <c r="L55" s="205"/>
      <c r="M55" s="91"/>
      <c r="N55" s="90"/>
      <c r="O55" s="143" t="s">
        <v>265</v>
      </c>
      <c r="P55" s="317"/>
      <c r="Q55" s="318"/>
      <c r="R55" s="315" t="s">
        <v>1044</v>
      </c>
      <c r="S55" s="316"/>
      <c r="T55" s="185"/>
      <c r="V55" s="154"/>
      <c r="W55" s="152"/>
    </row>
    <row r="56" spans="2:23" ht="18.75" customHeight="1" x14ac:dyDescent="0.2">
      <c r="B56" s="88"/>
      <c r="C56" s="207"/>
      <c r="D56" s="150"/>
      <c r="E56" s="150"/>
      <c r="F56" s="100"/>
      <c r="G56" s="95"/>
      <c r="H56" s="97"/>
      <c r="I56" s="98"/>
      <c r="J56" s="98"/>
      <c r="K56" s="98"/>
      <c r="L56" s="205"/>
      <c r="M56" s="57"/>
      <c r="N56" s="69"/>
      <c r="V56" s="69"/>
      <c r="W56" s="58"/>
    </row>
    <row r="57" spans="2:23" ht="24.75" customHeight="1" x14ac:dyDescent="0.3">
      <c r="B57" s="88"/>
      <c r="C57" s="325" t="s">
        <v>198</v>
      </c>
      <c r="D57" s="325"/>
      <c r="E57" s="325"/>
      <c r="F57" s="325"/>
      <c r="G57" s="325"/>
      <c r="H57" s="325"/>
      <c r="I57" s="325"/>
      <c r="J57" s="325"/>
      <c r="L57" s="205"/>
      <c r="M57" s="93"/>
      <c r="N57" s="92"/>
      <c r="O57" s="143" t="s">
        <v>274</v>
      </c>
      <c r="P57" s="333"/>
      <c r="Q57" s="334"/>
      <c r="R57" s="334"/>
      <c r="S57" s="334"/>
      <c r="T57" s="334"/>
      <c r="U57" s="335"/>
      <c r="V57" s="191"/>
      <c r="W57" s="134"/>
    </row>
    <row r="58" spans="2:23" ht="14.25" customHeight="1" x14ac:dyDescent="0.2">
      <c r="B58" s="88"/>
      <c r="C58" s="325"/>
      <c r="D58" s="325"/>
      <c r="E58" s="325"/>
      <c r="F58" s="325"/>
      <c r="G58" s="325"/>
      <c r="H58" s="325"/>
      <c r="I58" s="325"/>
      <c r="J58" s="325"/>
      <c r="K58" s="98"/>
      <c r="L58" s="205"/>
      <c r="M58" s="62"/>
      <c r="N58" s="53"/>
      <c r="O58" s="53"/>
      <c r="P58" s="53"/>
      <c r="Q58" s="53"/>
      <c r="R58" s="53"/>
      <c r="S58" s="53"/>
      <c r="T58" s="53"/>
      <c r="U58" s="53"/>
      <c r="V58" s="326"/>
      <c r="W58" s="327"/>
    </row>
    <row r="59" spans="2:23" ht="4.5" customHeight="1" x14ac:dyDescent="0.2">
      <c r="B59" s="88"/>
      <c r="D59" s="199"/>
      <c r="E59" s="199"/>
      <c r="F59" s="199"/>
      <c r="G59" s="199"/>
      <c r="H59" s="199"/>
      <c r="I59" s="199"/>
      <c r="J59" s="199"/>
      <c r="K59" s="199"/>
      <c r="L59" s="199"/>
      <c r="M59" s="103"/>
      <c r="N59" s="205"/>
      <c r="O59" s="96"/>
      <c r="P59" s="76"/>
      <c r="Q59" s="76"/>
      <c r="R59" s="76"/>
      <c r="S59" s="76"/>
      <c r="T59" s="76"/>
      <c r="U59" s="76"/>
      <c r="V59" s="76"/>
      <c r="W59" s="76"/>
    </row>
    <row r="60" spans="2:23" ht="16.5" customHeight="1" x14ac:dyDescent="0.2">
      <c r="B60" s="88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01"/>
      <c r="N60" s="101"/>
      <c r="O60" s="96"/>
      <c r="P60" s="96"/>
      <c r="Q60" s="96"/>
      <c r="R60" s="96"/>
      <c r="S60" s="96"/>
      <c r="T60" s="99"/>
      <c r="U60" s="96"/>
      <c r="V60" s="307" t="s">
        <v>286</v>
      </c>
      <c r="W60" s="308"/>
    </row>
    <row r="61" spans="2:23" ht="8.25" customHeight="1" x14ac:dyDescent="0.2">
      <c r="B61" s="88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01"/>
      <c r="N61" s="101"/>
      <c r="O61" s="96"/>
      <c r="P61" s="96"/>
      <c r="Q61" s="96"/>
      <c r="R61" s="96"/>
      <c r="S61" s="96"/>
      <c r="T61" s="96"/>
      <c r="U61" s="96"/>
      <c r="V61" s="96"/>
      <c r="W61" s="96"/>
    </row>
    <row r="64" spans="2:23" ht="14.25" x14ac:dyDescent="0.2">
      <c r="Q64" s="107"/>
    </row>
    <row r="73" spans="8:8" x14ac:dyDescent="0.2">
      <c r="H73" s="175" t="s">
        <v>1043</v>
      </c>
    </row>
  </sheetData>
  <sheetProtection sheet="1" objects="1" scenarios="1" selectLockedCells="1" selectUnlockedCells="1"/>
  <mergeCells count="48">
    <mergeCell ref="L25:M25"/>
    <mergeCell ref="J5:W7"/>
    <mergeCell ref="C10:F10"/>
    <mergeCell ref="G10:I10"/>
    <mergeCell ref="C12:W12"/>
    <mergeCell ref="D14:I14"/>
    <mergeCell ref="L14:N14"/>
    <mergeCell ref="O14:Q14"/>
    <mergeCell ref="S14:U14"/>
    <mergeCell ref="C18:W18"/>
    <mergeCell ref="C21:F21"/>
    <mergeCell ref="I21:M21"/>
    <mergeCell ref="C23:W23"/>
    <mergeCell ref="L24:W24"/>
    <mergeCell ref="L36:M36"/>
    <mergeCell ref="C26:J26"/>
    <mergeCell ref="L26:W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C52:E52"/>
    <mergeCell ref="P52:U52"/>
    <mergeCell ref="L37:M37"/>
    <mergeCell ref="L38:M38"/>
    <mergeCell ref="L39:M39"/>
    <mergeCell ref="L40:M40"/>
    <mergeCell ref="L41:M41"/>
    <mergeCell ref="L42:M42"/>
    <mergeCell ref="C45:W46"/>
    <mergeCell ref="C47:W47"/>
    <mergeCell ref="C50:E50"/>
    <mergeCell ref="F50:K50"/>
    <mergeCell ref="M50:W50"/>
    <mergeCell ref="V58:W58"/>
    <mergeCell ref="V60:W60"/>
    <mergeCell ref="C53:D53"/>
    <mergeCell ref="C55:E55"/>
    <mergeCell ref="I55:K55"/>
    <mergeCell ref="P55:Q55"/>
    <mergeCell ref="R55:S55"/>
    <mergeCell ref="C57:J58"/>
    <mergeCell ref="P57:U57"/>
  </mergeCells>
  <dataValidations count="23">
    <dataValidation type="list" allowBlank="1" showInputMessage="1" sqref="E27:E42 N27:N42">
      <formula1>IF($G$10="CENTRE",CodeCentre,IF($G$10="EST",CodeEst,IF($G$10="OUEST",CodeOuest,"")))</formula1>
    </dataValidation>
    <dataValidation allowBlank="1" showInputMessage="1" showErrorMessage="1" promptTitle="Téléphone:" prompt="Inscrire le numéro de téléphone du gestionnaire." sqref="F55"/>
    <dataValidation allowBlank="1" showInputMessage="1" showErrorMessage="1" promptTitle="SVP" prompt="Incrire le poste téléphonique du gestionnaire." sqref="I55:K55"/>
    <dataValidation allowBlank="1" showErrorMessage="1" sqref="C53:E53 F51:J51 G53:J53 I52:K52"/>
    <dataValidation allowBlank="1" showInputMessage="1" showErrorMessage="1" promptTitle="Nom du gestionnaire:" prompt="Inscrire le nom du gestionnaire qui autorise les feuilles de temps électroniques. _x000a_IMPORTANT:_x000a_La personne identifiée ici, doit être l'expéditeur de l'envoi du courriel ou doit obligatoirement être en copie conforme." sqref="C50 F50:K50"/>
    <dataValidation type="textLength" allowBlank="1" showInputMessage="1" showErrorMessage="1" error="Le champ &quot;prénom&quot; est obligatoire" sqref="O14:Q14">
      <formula1>1</formula1>
      <formula2>100</formula2>
    </dataValidation>
    <dataValidation type="textLength" allowBlank="1" showInputMessage="1" showErrorMessage="1" error="Le champ &quot;Nom&quot; est obligatoire" sqref="D14:I14">
      <formula1>1</formula1>
      <formula2>100</formula2>
    </dataValidation>
    <dataValidation type="whole" showInputMessage="1" showErrorMessage="1" error="Le champ &quot;No employé&quot; est obligatoire. Il doit avoir un maximum de 6 caractères et doit être numérique" sqref="V14">
      <formula1>1</formula1>
      <formula2>999999</formula2>
    </dataValidation>
    <dataValidation type="list" allowBlank="1" showInputMessage="1" showErrorMessage="1" errorTitle="Date" error="La date doit avoir le format AAAA/MM/JJ ou AAAA-MM-JJ" promptTitle="Date" prompt="La date doit être saisie avec le format AAAA/MM/JJ ou AAAA-MM-JJ" sqref="C27:C42">
      <formula1>Dates</formula1>
    </dataValidation>
    <dataValidation allowBlank="1" showInputMessage="1" showErrorMessage="1" promptTitle="SIGNATURE ÉLECTRONIQUE" prompt="Doit être obligatoirement la personne désignée à autoriser les feuilles de temps électronique. _x000a_IMPORTANT:_x000a_La personne identifiée ici_x000a_est l'expéditeur de l'envoi par courriel." sqref="K51 K53"/>
    <dataValidation type="list" showErrorMessage="1" prompt="Champ obligatoire" sqref="G10">
      <formula1>Établissements</formula1>
    </dataValidation>
    <dataValidation allowBlank="1" showInputMessage="1" showErrorMessage="1" promptTitle="Date" prompt="Inscrire la date selon le format suivant:_x000a_AAAA-MM-JJ" sqref="T55"/>
    <dataValidation allowBlank="1" showInputMessage="1" showErrorMessage="1" promptTitle="Format" prompt="Inscrire par exemple: 201901" sqref="P55:Q55"/>
    <dataValidation type="list" allowBlank="1" showInputMessage="1" sqref="I27:I42 R27:R42">
      <formula1>Repas</formula1>
    </dataValidation>
    <dataValidation type="list" allowBlank="1" showInputMessage="1" sqref="H27:H42 P27:Q42 W27:W42">
      <formula1>Heures</formula1>
    </dataValidation>
    <dataValidation type="list" errorStyle="information" allowBlank="1" showInputMessage="1" errorTitle="Saisie d'heures" error="Veuillez utiliser le format hh:mm" sqref="G27:G42">
      <formula1>Heures</formula1>
    </dataValidation>
    <dataValidation allowBlank="1" showInputMessage="1" showErrorMessage="1" promptTitle="Format de date" prompt="Veuillez inscrire la date selon le format suivant: _x000a_AAAA-MM-JJ" sqref="I21 O21"/>
    <dataValidation type="list" allowBlank="1" showInputMessage="1" error="Utilisez le MENU DÉROULANT _x000a_OU_x000a_Utilisez la section &quot;CORRECTION LIBRE&quot;_x000a_ci-dessous si la prime n'apparaît pas._x000a_Merci!_x000a__x000a_ANNULER et recommencer" sqref="V27:V42">
      <formula1>Code_Prime</formula1>
    </dataValidation>
    <dataValidation type="list" allowBlank="1" showInputMessage="1" showErrorMessage="1" sqref="L27:M42">
      <formula1>choix</formula1>
    </dataValidation>
    <dataValidation allowBlank="1" showInputMessage="1" showErrorMessage="1" promptTitle="Format de date" prompt="Inscrire la date selon le format suivant:_x000a_AAAA-MM-JJ" sqref="F52"/>
    <dataValidation allowBlank="1" showInputMessage="1" showErrorMessage="1" promptTitle="SVP" prompt="INDIQUER VOTRE POSTE TÉLÉPHONIQUE.  Merci. !" sqref="I56:K56 K58"/>
    <dataValidation allowBlank="1" showInputMessage="1" showErrorMessage="1" promptTitle="Date" prompt="Année-mois-jour_x000a_Ex: 2010-04-30" sqref="G55:G56"/>
    <dataValidation type="list" allowBlank="1" showInputMessage="1" sqref="P52 X36">
      <formula1>Personnel</formula1>
    </dataValidation>
  </dataValidations>
  <printOptions horizontalCentered="1" verticalCentered="1"/>
  <pageMargins left="0" right="0" top="0" bottom="0" header="0" footer="0"/>
  <pageSetup scale="37" orientation="landscape" cellComments="asDisplayed" r:id="rId1"/>
  <headerFooter alignWithMargins="0">
    <oddFooter>&amp;R&amp;12&amp;Z&amp;F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Archiver">
                <anchor moveWithCells="1" sizeWithCells="1">
                  <from>
                    <xdr:col>21</xdr:col>
                    <xdr:colOff>619125</xdr:colOff>
                    <xdr:row>54</xdr:row>
                    <xdr:rowOff>9525</xdr:rowOff>
                  </from>
                  <to>
                    <xdr:col>21</xdr:col>
                    <xdr:colOff>2352675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Enregistrer">
                <anchor moveWithCells="1" sizeWithCells="1">
                  <from>
                    <xdr:col>21</xdr:col>
                    <xdr:colOff>619125</xdr:colOff>
                    <xdr:row>51</xdr:row>
                    <xdr:rowOff>19050</xdr:rowOff>
                  </from>
                  <to>
                    <xdr:col>21</xdr:col>
                    <xdr:colOff>2352675</xdr:colOff>
                    <xdr:row>51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32"/>
  <sheetViews>
    <sheetView showGridLines="0" workbookViewId="0">
      <selection activeCell="E50" sqref="E50:J50"/>
    </sheetView>
  </sheetViews>
  <sheetFormatPr baseColWidth="10" defaultRowHeight="15" customHeight="1" x14ac:dyDescent="0.2"/>
  <cols>
    <col min="1" max="4" width="10.140625" style="1" customWidth="1"/>
    <col min="5" max="16384" width="11.42578125" style="1"/>
  </cols>
  <sheetData>
    <row r="1" spans="1:4" ht="19.5" customHeight="1" thickTop="1" thickBot="1" x14ac:dyDescent="0.25">
      <c r="A1" s="2" t="s">
        <v>4</v>
      </c>
      <c r="B1" s="3" t="s">
        <v>5</v>
      </c>
      <c r="C1" s="2" t="s">
        <v>4</v>
      </c>
      <c r="D1" s="4" t="s">
        <v>5</v>
      </c>
    </row>
    <row r="2" spans="1:4" ht="15" customHeight="1" thickTop="1" x14ac:dyDescent="0.2">
      <c r="A2" s="5">
        <v>1</v>
      </c>
      <c r="B2" s="8">
        <f>A2/60</f>
        <v>1.6666666666666666E-2</v>
      </c>
      <c r="C2" s="5">
        <v>31</v>
      </c>
      <c r="D2" s="11">
        <f>C2/60</f>
        <v>0.51666666666666672</v>
      </c>
    </row>
    <row r="3" spans="1:4" ht="15" customHeight="1" x14ac:dyDescent="0.2">
      <c r="A3" s="6">
        <v>2</v>
      </c>
      <c r="B3" s="9">
        <f t="shared" ref="B3:B31" si="0">A3/60</f>
        <v>3.3333333333333333E-2</v>
      </c>
      <c r="C3" s="6">
        <v>32</v>
      </c>
      <c r="D3" s="12">
        <f t="shared" ref="D3:D31" si="1">C3/60</f>
        <v>0.53333333333333333</v>
      </c>
    </row>
    <row r="4" spans="1:4" ht="15" customHeight="1" x14ac:dyDescent="0.2">
      <c r="A4" s="6">
        <v>3</v>
      </c>
      <c r="B4" s="9">
        <f t="shared" si="0"/>
        <v>0.05</v>
      </c>
      <c r="C4" s="6">
        <v>33</v>
      </c>
      <c r="D4" s="12">
        <f t="shared" si="1"/>
        <v>0.55000000000000004</v>
      </c>
    </row>
    <row r="5" spans="1:4" ht="15" customHeight="1" x14ac:dyDescent="0.2">
      <c r="A5" s="6">
        <v>4</v>
      </c>
      <c r="B5" s="9">
        <f t="shared" si="0"/>
        <v>6.6666666666666666E-2</v>
      </c>
      <c r="C5" s="6">
        <v>34</v>
      </c>
      <c r="D5" s="12">
        <f t="shared" si="1"/>
        <v>0.56666666666666665</v>
      </c>
    </row>
    <row r="6" spans="1:4" ht="15" customHeight="1" x14ac:dyDescent="0.2">
      <c r="A6" s="6">
        <v>5</v>
      </c>
      <c r="B6" s="9">
        <f t="shared" si="0"/>
        <v>8.3333333333333329E-2</v>
      </c>
      <c r="C6" s="6">
        <v>35</v>
      </c>
      <c r="D6" s="12">
        <f t="shared" si="1"/>
        <v>0.58333333333333337</v>
      </c>
    </row>
    <row r="7" spans="1:4" ht="15" customHeight="1" x14ac:dyDescent="0.2">
      <c r="A7" s="6">
        <v>6</v>
      </c>
      <c r="B7" s="9">
        <f t="shared" si="0"/>
        <v>0.1</v>
      </c>
      <c r="C7" s="6">
        <v>36</v>
      </c>
      <c r="D7" s="12">
        <f t="shared" si="1"/>
        <v>0.6</v>
      </c>
    </row>
    <row r="8" spans="1:4" ht="15" customHeight="1" x14ac:dyDescent="0.2">
      <c r="A8" s="6">
        <v>7</v>
      </c>
      <c r="B8" s="9">
        <f t="shared" si="0"/>
        <v>0.11666666666666667</v>
      </c>
      <c r="C8" s="6">
        <v>37</v>
      </c>
      <c r="D8" s="12">
        <f t="shared" si="1"/>
        <v>0.6166666666666667</v>
      </c>
    </row>
    <row r="9" spans="1:4" ht="15" customHeight="1" x14ac:dyDescent="0.2">
      <c r="A9" s="6">
        <v>8</v>
      </c>
      <c r="B9" s="9">
        <f t="shared" si="0"/>
        <v>0.13333333333333333</v>
      </c>
      <c r="C9" s="6">
        <v>38</v>
      </c>
      <c r="D9" s="12">
        <f t="shared" si="1"/>
        <v>0.6333333333333333</v>
      </c>
    </row>
    <row r="10" spans="1:4" ht="15" customHeight="1" x14ac:dyDescent="0.2">
      <c r="A10" s="6">
        <v>9</v>
      </c>
      <c r="B10" s="9">
        <f t="shared" si="0"/>
        <v>0.15</v>
      </c>
      <c r="C10" s="6">
        <v>39</v>
      </c>
      <c r="D10" s="12">
        <f t="shared" si="1"/>
        <v>0.65</v>
      </c>
    </row>
    <row r="11" spans="1:4" ht="15" customHeight="1" x14ac:dyDescent="0.2">
      <c r="A11" s="6">
        <v>10</v>
      </c>
      <c r="B11" s="9">
        <f t="shared" si="0"/>
        <v>0.16666666666666666</v>
      </c>
      <c r="C11" s="6">
        <v>40</v>
      </c>
      <c r="D11" s="12">
        <f t="shared" si="1"/>
        <v>0.66666666666666663</v>
      </c>
    </row>
    <row r="12" spans="1:4" ht="15" customHeight="1" x14ac:dyDescent="0.2">
      <c r="A12" s="6">
        <v>11</v>
      </c>
      <c r="B12" s="9">
        <f t="shared" si="0"/>
        <v>0.18333333333333332</v>
      </c>
      <c r="C12" s="6">
        <v>41</v>
      </c>
      <c r="D12" s="12">
        <f t="shared" si="1"/>
        <v>0.68333333333333335</v>
      </c>
    </row>
    <row r="13" spans="1:4" ht="15" customHeight="1" x14ac:dyDescent="0.2">
      <c r="A13" s="6">
        <v>12</v>
      </c>
      <c r="B13" s="9">
        <f t="shared" si="0"/>
        <v>0.2</v>
      </c>
      <c r="C13" s="6">
        <v>42</v>
      </c>
      <c r="D13" s="12">
        <f t="shared" si="1"/>
        <v>0.7</v>
      </c>
    </row>
    <row r="14" spans="1:4" ht="15" customHeight="1" x14ac:dyDescent="0.2">
      <c r="A14" s="6">
        <v>13</v>
      </c>
      <c r="B14" s="9">
        <f t="shared" si="0"/>
        <v>0.21666666666666667</v>
      </c>
      <c r="C14" s="6">
        <v>43</v>
      </c>
      <c r="D14" s="12">
        <f t="shared" si="1"/>
        <v>0.71666666666666667</v>
      </c>
    </row>
    <row r="15" spans="1:4" ht="15" customHeight="1" x14ac:dyDescent="0.2">
      <c r="A15" s="6">
        <v>14</v>
      </c>
      <c r="B15" s="9">
        <f t="shared" si="0"/>
        <v>0.23333333333333334</v>
      </c>
      <c r="C15" s="6">
        <v>44</v>
      </c>
      <c r="D15" s="12">
        <f t="shared" si="1"/>
        <v>0.73333333333333328</v>
      </c>
    </row>
    <row r="16" spans="1:4" ht="15" customHeight="1" x14ac:dyDescent="0.2">
      <c r="A16" s="6">
        <v>15</v>
      </c>
      <c r="B16" s="9">
        <f t="shared" si="0"/>
        <v>0.25</v>
      </c>
      <c r="C16" s="6">
        <v>45</v>
      </c>
      <c r="D16" s="12">
        <f t="shared" si="1"/>
        <v>0.75</v>
      </c>
    </row>
    <row r="17" spans="1:4" ht="15" customHeight="1" x14ac:dyDescent="0.2">
      <c r="A17" s="6">
        <v>16</v>
      </c>
      <c r="B17" s="9">
        <f t="shared" si="0"/>
        <v>0.26666666666666666</v>
      </c>
      <c r="C17" s="6">
        <v>46</v>
      </c>
      <c r="D17" s="12">
        <f t="shared" si="1"/>
        <v>0.76666666666666672</v>
      </c>
    </row>
    <row r="18" spans="1:4" ht="15" customHeight="1" x14ac:dyDescent="0.2">
      <c r="A18" s="6">
        <v>17</v>
      </c>
      <c r="B18" s="9">
        <f t="shared" si="0"/>
        <v>0.28333333333333333</v>
      </c>
      <c r="C18" s="6">
        <v>47</v>
      </c>
      <c r="D18" s="12">
        <f t="shared" si="1"/>
        <v>0.78333333333333333</v>
      </c>
    </row>
    <row r="19" spans="1:4" ht="15" customHeight="1" x14ac:dyDescent="0.2">
      <c r="A19" s="6">
        <v>18</v>
      </c>
      <c r="B19" s="9">
        <f t="shared" si="0"/>
        <v>0.3</v>
      </c>
      <c r="C19" s="6">
        <v>48</v>
      </c>
      <c r="D19" s="12">
        <f t="shared" si="1"/>
        <v>0.8</v>
      </c>
    </row>
    <row r="20" spans="1:4" ht="15" customHeight="1" x14ac:dyDescent="0.2">
      <c r="A20" s="6">
        <v>19</v>
      </c>
      <c r="B20" s="9">
        <f t="shared" si="0"/>
        <v>0.31666666666666665</v>
      </c>
      <c r="C20" s="6">
        <v>49</v>
      </c>
      <c r="D20" s="12">
        <f t="shared" si="1"/>
        <v>0.81666666666666665</v>
      </c>
    </row>
    <row r="21" spans="1:4" ht="15" customHeight="1" x14ac:dyDescent="0.2">
      <c r="A21" s="6">
        <v>20</v>
      </c>
      <c r="B21" s="9">
        <f t="shared" si="0"/>
        <v>0.33333333333333331</v>
      </c>
      <c r="C21" s="6">
        <v>50</v>
      </c>
      <c r="D21" s="12">
        <f t="shared" si="1"/>
        <v>0.83333333333333337</v>
      </c>
    </row>
    <row r="22" spans="1:4" ht="15" customHeight="1" x14ac:dyDescent="0.2">
      <c r="A22" s="6">
        <v>21</v>
      </c>
      <c r="B22" s="9">
        <f t="shared" si="0"/>
        <v>0.35</v>
      </c>
      <c r="C22" s="6">
        <v>51</v>
      </c>
      <c r="D22" s="12">
        <f t="shared" si="1"/>
        <v>0.85</v>
      </c>
    </row>
    <row r="23" spans="1:4" ht="15" customHeight="1" x14ac:dyDescent="0.2">
      <c r="A23" s="6">
        <v>22</v>
      </c>
      <c r="B23" s="9">
        <f t="shared" si="0"/>
        <v>0.36666666666666664</v>
      </c>
      <c r="C23" s="6">
        <v>52</v>
      </c>
      <c r="D23" s="12">
        <f t="shared" si="1"/>
        <v>0.8666666666666667</v>
      </c>
    </row>
    <row r="24" spans="1:4" ht="15" customHeight="1" x14ac:dyDescent="0.2">
      <c r="A24" s="6">
        <v>23</v>
      </c>
      <c r="B24" s="9">
        <f t="shared" si="0"/>
        <v>0.38333333333333336</v>
      </c>
      <c r="C24" s="6">
        <v>53</v>
      </c>
      <c r="D24" s="12">
        <f t="shared" si="1"/>
        <v>0.8833333333333333</v>
      </c>
    </row>
    <row r="25" spans="1:4" ht="15" customHeight="1" x14ac:dyDescent="0.2">
      <c r="A25" s="6">
        <v>24</v>
      </c>
      <c r="B25" s="9">
        <f t="shared" si="0"/>
        <v>0.4</v>
      </c>
      <c r="C25" s="6">
        <v>54</v>
      </c>
      <c r="D25" s="12">
        <f t="shared" si="1"/>
        <v>0.9</v>
      </c>
    </row>
    <row r="26" spans="1:4" ht="15" customHeight="1" x14ac:dyDescent="0.2">
      <c r="A26" s="6">
        <v>25</v>
      </c>
      <c r="B26" s="9">
        <f t="shared" si="0"/>
        <v>0.41666666666666669</v>
      </c>
      <c r="C26" s="6">
        <v>55</v>
      </c>
      <c r="D26" s="12">
        <f t="shared" si="1"/>
        <v>0.91666666666666663</v>
      </c>
    </row>
    <row r="27" spans="1:4" ht="15" customHeight="1" x14ac:dyDescent="0.2">
      <c r="A27" s="6">
        <v>26</v>
      </c>
      <c r="B27" s="9">
        <f t="shared" si="0"/>
        <v>0.43333333333333335</v>
      </c>
      <c r="C27" s="6">
        <v>56</v>
      </c>
      <c r="D27" s="12">
        <f t="shared" si="1"/>
        <v>0.93333333333333335</v>
      </c>
    </row>
    <row r="28" spans="1:4" ht="15" customHeight="1" x14ac:dyDescent="0.2">
      <c r="A28" s="6">
        <v>27</v>
      </c>
      <c r="B28" s="9">
        <f t="shared" si="0"/>
        <v>0.45</v>
      </c>
      <c r="C28" s="6">
        <v>57</v>
      </c>
      <c r="D28" s="12">
        <f t="shared" si="1"/>
        <v>0.95</v>
      </c>
    </row>
    <row r="29" spans="1:4" ht="15" customHeight="1" x14ac:dyDescent="0.2">
      <c r="A29" s="6">
        <v>28</v>
      </c>
      <c r="B29" s="9">
        <f t="shared" si="0"/>
        <v>0.46666666666666667</v>
      </c>
      <c r="C29" s="6">
        <v>58</v>
      </c>
      <c r="D29" s="12">
        <f t="shared" si="1"/>
        <v>0.96666666666666667</v>
      </c>
    </row>
    <row r="30" spans="1:4" ht="15" customHeight="1" x14ac:dyDescent="0.2">
      <c r="A30" s="6">
        <v>29</v>
      </c>
      <c r="B30" s="9">
        <f t="shared" si="0"/>
        <v>0.48333333333333334</v>
      </c>
      <c r="C30" s="6">
        <v>59</v>
      </c>
      <c r="D30" s="12">
        <f t="shared" si="1"/>
        <v>0.98333333333333328</v>
      </c>
    </row>
    <row r="31" spans="1:4" ht="15" customHeight="1" thickBot="1" x14ac:dyDescent="0.25">
      <c r="A31" s="7">
        <v>30</v>
      </c>
      <c r="B31" s="10">
        <f t="shared" si="0"/>
        <v>0.5</v>
      </c>
      <c r="C31" s="7">
        <v>60</v>
      </c>
      <c r="D31" s="13">
        <f t="shared" si="1"/>
        <v>1</v>
      </c>
    </row>
    <row r="32" spans="1:4" ht="15" customHeight="1" thickTop="1" x14ac:dyDescent="0.2"/>
  </sheetData>
  <sheetProtection sheet="1" objects="1" scenarios="1" selectLockedCells="1" selectUnlockedCells="1"/>
  <phoneticPr fontId="19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L257"/>
  <sheetViews>
    <sheetView workbookViewId="0">
      <pane ySplit="4" topLeftCell="A5" activePane="bottomLeft" state="frozen"/>
      <selection pane="bottomLeft" activeCell="J13" sqref="J13"/>
    </sheetView>
  </sheetViews>
  <sheetFormatPr baseColWidth="10" defaultRowHeight="12.75" x14ac:dyDescent="0.2"/>
  <cols>
    <col min="1" max="1" width="8.42578125" bestFit="1" customWidth="1"/>
    <col min="2" max="2" width="55.7109375" bestFit="1" customWidth="1"/>
    <col min="3" max="3" width="8.5703125" bestFit="1" customWidth="1"/>
    <col min="4" max="4" width="19.85546875" bestFit="1" customWidth="1"/>
    <col min="6" max="6" width="23.140625" bestFit="1" customWidth="1"/>
    <col min="8" max="8" width="49.42578125" bestFit="1" customWidth="1"/>
    <col min="9" max="9" width="6.28515625" bestFit="1" customWidth="1"/>
    <col min="10" max="10" width="23" bestFit="1" customWidth="1"/>
    <col min="11" max="11" width="7.28515625" bestFit="1" customWidth="1"/>
    <col min="12" max="12" width="21.28515625" bestFit="1" customWidth="1"/>
  </cols>
  <sheetData>
    <row r="1" spans="1:12" x14ac:dyDescent="0.2">
      <c r="A1" s="354" t="s">
        <v>1055</v>
      </c>
      <c r="B1" s="355"/>
      <c r="C1" s="355"/>
      <c r="D1" s="355"/>
      <c r="E1" s="355"/>
      <c r="F1" s="356"/>
      <c r="G1" s="354" t="s">
        <v>1056</v>
      </c>
      <c r="H1" s="355"/>
      <c r="I1" s="355"/>
      <c r="J1" s="355"/>
      <c r="K1" s="355"/>
      <c r="L1" s="356"/>
    </row>
    <row r="2" spans="1:12" ht="13.5" thickBot="1" x14ac:dyDescent="0.25">
      <c r="A2" s="357"/>
      <c r="B2" s="358"/>
      <c r="C2" s="358"/>
      <c r="D2" s="358"/>
      <c r="E2" s="358"/>
      <c r="F2" s="359"/>
      <c r="G2" s="357"/>
      <c r="H2" s="358"/>
      <c r="I2" s="358"/>
      <c r="J2" s="358"/>
      <c r="K2" s="358"/>
      <c r="L2" s="359"/>
    </row>
    <row r="3" spans="1:12" x14ac:dyDescent="0.2">
      <c r="A3" s="203" t="s">
        <v>259</v>
      </c>
      <c r="C3" s="203" t="s">
        <v>260</v>
      </c>
      <c r="E3" s="203" t="s">
        <v>261</v>
      </c>
      <c r="G3" s="203" t="s">
        <v>259</v>
      </c>
      <c r="I3" s="203" t="s">
        <v>260</v>
      </c>
      <c r="K3" s="203" t="s">
        <v>261</v>
      </c>
    </row>
    <row r="4" spans="1:12" x14ac:dyDescent="0.2">
      <c r="A4" s="203" t="s">
        <v>287</v>
      </c>
      <c r="B4" s="203" t="s">
        <v>288</v>
      </c>
      <c r="C4" s="203" t="s">
        <v>287</v>
      </c>
      <c r="D4" s="203" t="s">
        <v>288</v>
      </c>
      <c r="E4" s="203" t="s">
        <v>287</v>
      </c>
      <c r="F4" s="203" t="s">
        <v>288</v>
      </c>
      <c r="G4" s="203" t="s">
        <v>287</v>
      </c>
      <c r="H4" s="203" t="s">
        <v>288</v>
      </c>
      <c r="I4" s="203" t="s">
        <v>287</v>
      </c>
      <c r="J4" s="203" t="s">
        <v>288</v>
      </c>
      <c r="K4" s="203" t="s">
        <v>287</v>
      </c>
      <c r="L4" s="203" t="s">
        <v>288</v>
      </c>
    </row>
    <row r="5" spans="1:12" ht="15" x14ac:dyDescent="0.25">
      <c r="A5" s="225" t="s">
        <v>290</v>
      </c>
      <c r="B5" s="211" t="s">
        <v>291</v>
      </c>
      <c r="C5" s="223" t="s">
        <v>1586</v>
      </c>
      <c r="D5" s="223" t="s">
        <v>886</v>
      </c>
      <c r="E5" s="223" t="s">
        <v>1493</v>
      </c>
      <c r="F5" s="223" t="s">
        <v>939</v>
      </c>
      <c r="G5" s="220" t="s">
        <v>1057</v>
      </c>
      <c r="H5" s="220" t="s">
        <v>1058</v>
      </c>
      <c r="I5" s="256">
        <v>151</v>
      </c>
      <c r="J5" s="222" t="s">
        <v>1411</v>
      </c>
      <c r="K5" s="256">
        <v>3</v>
      </c>
      <c r="L5" s="222" t="s">
        <v>1282</v>
      </c>
    </row>
    <row r="6" spans="1:12" ht="15" x14ac:dyDescent="0.25">
      <c r="A6" s="225" t="s">
        <v>292</v>
      </c>
      <c r="B6" s="211" t="s">
        <v>293</v>
      </c>
      <c r="C6" s="223" t="s">
        <v>1592</v>
      </c>
      <c r="D6" s="224" t="s">
        <v>768</v>
      </c>
      <c r="E6" s="223" t="s">
        <v>1488</v>
      </c>
      <c r="F6" s="223" t="s">
        <v>992</v>
      </c>
      <c r="G6" s="220" t="s">
        <v>1059</v>
      </c>
      <c r="H6" s="220" t="s">
        <v>1060</v>
      </c>
      <c r="I6" s="256">
        <v>174</v>
      </c>
      <c r="J6" s="222" t="s">
        <v>1410</v>
      </c>
      <c r="K6" s="256">
        <v>5</v>
      </c>
      <c r="L6" s="222" t="s">
        <v>1283</v>
      </c>
    </row>
    <row r="7" spans="1:12" ht="15" x14ac:dyDescent="0.25">
      <c r="A7" s="225" t="s">
        <v>294</v>
      </c>
      <c r="B7" s="211" t="s">
        <v>295</v>
      </c>
      <c r="C7" s="223" t="s">
        <v>1712</v>
      </c>
      <c r="D7" s="223" t="s">
        <v>1713</v>
      </c>
      <c r="E7" s="223" t="s">
        <v>296</v>
      </c>
      <c r="F7" s="223" t="s">
        <v>1010</v>
      </c>
      <c r="G7" s="220" t="s">
        <v>1061</v>
      </c>
      <c r="H7" s="220" t="s">
        <v>1062</v>
      </c>
      <c r="I7" s="256">
        <v>185</v>
      </c>
      <c r="J7" s="222" t="s">
        <v>1412</v>
      </c>
      <c r="K7" s="256">
        <v>6</v>
      </c>
      <c r="L7" s="222" t="s">
        <v>1284</v>
      </c>
    </row>
    <row r="8" spans="1:12" ht="15" x14ac:dyDescent="0.25">
      <c r="A8" s="225" t="s">
        <v>296</v>
      </c>
      <c r="B8" s="211" t="s">
        <v>297</v>
      </c>
      <c r="C8" s="223" t="s">
        <v>1644</v>
      </c>
      <c r="D8" s="224" t="s">
        <v>889</v>
      </c>
      <c r="E8" s="223" t="s">
        <v>1502</v>
      </c>
      <c r="F8" s="223" t="s">
        <v>993</v>
      </c>
      <c r="G8" s="220" t="s">
        <v>1063</v>
      </c>
      <c r="H8" s="220" t="s">
        <v>1064</v>
      </c>
      <c r="I8" s="256">
        <v>190</v>
      </c>
      <c r="J8" s="222" t="s">
        <v>1413</v>
      </c>
      <c r="K8" s="256">
        <v>7</v>
      </c>
      <c r="L8" s="222" t="s">
        <v>1285</v>
      </c>
    </row>
    <row r="9" spans="1:12" ht="15" x14ac:dyDescent="0.25">
      <c r="A9" s="225" t="s">
        <v>298</v>
      </c>
      <c r="B9" s="211" t="s">
        <v>299</v>
      </c>
      <c r="C9" s="223" t="s">
        <v>1697</v>
      </c>
      <c r="D9" s="223" t="s">
        <v>852</v>
      </c>
      <c r="E9" s="223" t="s">
        <v>1864</v>
      </c>
      <c r="F9" s="223" t="s">
        <v>1866</v>
      </c>
      <c r="G9" s="220" t="s">
        <v>1065</v>
      </c>
      <c r="H9" s="220" t="s">
        <v>1066</v>
      </c>
      <c r="I9" s="256">
        <v>210</v>
      </c>
      <c r="J9" s="281" t="s">
        <v>2181</v>
      </c>
      <c r="K9" s="256">
        <v>10</v>
      </c>
      <c r="L9" s="222" t="s">
        <v>1286</v>
      </c>
    </row>
    <row r="10" spans="1:12" ht="15" x14ac:dyDescent="0.25">
      <c r="A10" s="225" t="s">
        <v>300</v>
      </c>
      <c r="B10" s="211" t="s">
        <v>301</v>
      </c>
      <c r="C10" s="223" t="s">
        <v>1502</v>
      </c>
      <c r="D10" s="224" t="s">
        <v>835</v>
      </c>
      <c r="E10" s="223" t="s">
        <v>1865</v>
      </c>
      <c r="F10" s="223" t="s">
        <v>1867</v>
      </c>
      <c r="G10" s="220" t="s">
        <v>1067</v>
      </c>
      <c r="H10" s="220" t="s">
        <v>1068</v>
      </c>
      <c r="I10" s="256">
        <v>220</v>
      </c>
      <c r="J10" s="222" t="s">
        <v>1414</v>
      </c>
      <c r="K10" s="256">
        <v>15</v>
      </c>
      <c r="L10" s="222" t="s">
        <v>1287</v>
      </c>
    </row>
    <row r="11" spans="1:12" ht="15" x14ac:dyDescent="0.25">
      <c r="A11" s="225" t="s">
        <v>302</v>
      </c>
      <c r="B11" s="211" t="s">
        <v>303</v>
      </c>
      <c r="C11" s="223" t="s">
        <v>1669</v>
      </c>
      <c r="D11" s="223" t="s">
        <v>802</v>
      </c>
      <c r="E11" s="223" t="s">
        <v>1452</v>
      </c>
      <c r="F11" s="223" t="s">
        <v>963</v>
      </c>
      <c r="G11" s="220" t="s">
        <v>1069</v>
      </c>
      <c r="H11" s="220" t="s">
        <v>1070</v>
      </c>
      <c r="I11" s="256">
        <v>225</v>
      </c>
      <c r="J11" s="222" t="s">
        <v>1415</v>
      </c>
      <c r="K11" s="256">
        <v>35</v>
      </c>
      <c r="L11" s="222" t="s">
        <v>1288</v>
      </c>
    </row>
    <row r="12" spans="1:12" ht="15" x14ac:dyDescent="0.25">
      <c r="A12" s="225" t="s">
        <v>304</v>
      </c>
      <c r="B12" s="211" t="s">
        <v>305</v>
      </c>
      <c r="C12" s="223" t="s">
        <v>1696</v>
      </c>
      <c r="D12" s="224" t="s">
        <v>855</v>
      </c>
      <c r="E12" s="223" t="s">
        <v>1494</v>
      </c>
      <c r="F12" s="223" t="s">
        <v>954</v>
      </c>
      <c r="G12" s="220" t="s">
        <v>1071</v>
      </c>
      <c r="H12" s="220" t="s">
        <v>1072</v>
      </c>
      <c r="I12" s="256">
        <v>321</v>
      </c>
      <c r="J12" s="281" t="s">
        <v>2182</v>
      </c>
      <c r="K12" s="256">
        <v>41</v>
      </c>
      <c r="L12" s="222" t="s">
        <v>1289</v>
      </c>
    </row>
    <row r="13" spans="1:12" ht="15" x14ac:dyDescent="0.25">
      <c r="A13" s="225" t="s">
        <v>306</v>
      </c>
      <c r="B13" s="211" t="s">
        <v>307</v>
      </c>
      <c r="C13" s="223" t="s">
        <v>1699</v>
      </c>
      <c r="D13" s="223" t="s">
        <v>795</v>
      </c>
      <c r="E13" s="223" t="s">
        <v>1797</v>
      </c>
      <c r="F13" s="223" t="s">
        <v>1798</v>
      </c>
      <c r="G13" s="220" t="s">
        <v>1073</v>
      </c>
      <c r="H13" s="220" t="s">
        <v>1074</v>
      </c>
      <c r="I13" s="222">
        <v>421</v>
      </c>
      <c r="J13" s="257" t="s">
        <v>1818</v>
      </c>
      <c r="K13" s="256">
        <v>50</v>
      </c>
      <c r="L13" s="222" t="s">
        <v>1290</v>
      </c>
    </row>
    <row r="14" spans="1:12" ht="15" x14ac:dyDescent="0.25">
      <c r="A14" s="225" t="s">
        <v>308</v>
      </c>
      <c r="B14" s="211" t="s">
        <v>309</v>
      </c>
      <c r="C14" s="237" t="s">
        <v>1636</v>
      </c>
      <c r="D14" s="239" t="s">
        <v>782</v>
      </c>
      <c r="E14" s="223" t="s">
        <v>1454</v>
      </c>
      <c r="F14" s="223" t="s">
        <v>1009</v>
      </c>
      <c r="G14" s="220" t="s">
        <v>1075</v>
      </c>
      <c r="H14" s="220" t="s">
        <v>1076</v>
      </c>
      <c r="I14" s="222">
        <v>422</v>
      </c>
      <c r="J14" s="257" t="s">
        <v>1819</v>
      </c>
      <c r="K14" s="256">
        <v>51</v>
      </c>
      <c r="L14" s="222" t="s">
        <v>1291</v>
      </c>
    </row>
    <row r="15" spans="1:12" ht="15" x14ac:dyDescent="0.25">
      <c r="A15" s="225" t="s">
        <v>310</v>
      </c>
      <c r="B15" s="211" t="s">
        <v>311</v>
      </c>
      <c r="C15" s="223" t="s">
        <v>1667</v>
      </c>
      <c r="D15" s="223" t="s">
        <v>817</v>
      </c>
      <c r="E15" s="223" t="s">
        <v>1491</v>
      </c>
      <c r="F15" s="223" t="s">
        <v>36</v>
      </c>
      <c r="G15" s="220" t="s">
        <v>1077</v>
      </c>
      <c r="H15" s="220" t="s">
        <v>1078</v>
      </c>
      <c r="I15" s="222">
        <v>423</v>
      </c>
      <c r="J15" s="257" t="s">
        <v>1820</v>
      </c>
      <c r="K15" s="256">
        <v>72</v>
      </c>
      <c r="L15" s="222" t="s">
        <v>1292</v>
      </c>
    </row>
    <row r="16" spans="1:12" ht="15" x14ac:dyDescent="0.25">
      <c r="A16" s="225" t="s">
        <v>312</v>
      </c>
      <c r="B16" s="211" t="s">
        <v>313</v>
      </c>
      <c r="C16" s="237" t="s">
        <v>1634</v>
      </c>
      <c r="D16" s="239" t="s">
        <v>761</v>
      </c>
      <c r="E16" s="223" t="s">
        <v>1850</v>
      </c>
      <c r="F16" s="223" t="s">
        <v>1851</v>
      </c>
      <c r="G16" s="220" t="s">
        <v>1079</v>
      </c>
      <c r="H16" s="220" t="s">
        <v>1080</v>
      </c>
      <c r="I16" s="222">
        <v>450</v>
      </c>
      <c r="J16" s="257" t="s">
        <v>1821</v>
      </c>
      <c r="K16" s="256">
        <v>74</v>
      </c>
      <c r="L16" s="222" t="s">
        <v>1293</v>
      </c>
    </row>
    <row r="17" spans="1:12" ht="15" x14ac:dyDescent="0.25">
      <c r="A17" s="225" t="s">
        <v>314</v>
      </c>
      <c r="B17" s="211" t="s">
        <v>315</v>
      </c>
      <c r="C17" s="237" t="s">
        <v>1668</v>
      </c>
      <c r="D17" s="216" t="s">
        <v>778</v>
      </c>
      <c r="E17" s="223" t="s">
        <v>1519</v>
      </c>
      <c r="F17" s="223" t="s">
        <v>1004</v>
      </c>
      <c r="G17" s="220" t="s">
        <v>1081</v>
      </c>
      <c r="H17" s="220" t="s">
        <v>1082</v>
      </c>
      <c r="I17" s="222">
        <v>458</v>
      </c>
      <c r="J17" s="257" t="s">
        <v>1822</v>
      </c>
      <c r="K17" s="256">
        <v>75</v>
      </c>
      <c r="L17" s="222" t="s">
        <v>1294</v>
      </c>
    </row>
    <row r="18" spans="1:12" ht="15" x14ac:dyDescent="0.25">
      <c r="A18" s="225" t="s">
        <v>316</v>
      </c>
      <c r="B18" s="211" t="s">
        <v>317</v>
      </c>
      <c r="C18" s="223" t="s">
        <v>1561</v>
      </c>
      <c r="D18" s="224" t="s">
        <v>788</v>
      </c>
      <c r="E18" s="223" t="s">
        <v>1470</v>
      </c>
      <c r="F18" s="223" t="s">
        <v>1013</v>
      </c>
      <c r="G18" s="220" t="s">
        <v>1083</v>
      </c>
      <c r="H18" s="220" t="s">
        <v>1084</v>
      </c>
      <c r="I18" s="222">
        <v>462</v>
      </c>
      <c r="J18" s="257" t="s">
        <v>1823</v>
      </c>
      <c r="K18" s="256">
        <v>76</v>
      </c>
      <c r="L18" s="222" t="s">
        <v>1295</v>
      </c>
    </row>
    <row r="19" spans="1:12" ht="15" x14ac:dyDescent="0.25">
      <c r="A19" s="225" t="s">
        <v>318</v>
      </c>
      <c r="B19" s="211" t="s">
        <v>319</v>
      </c>
      <c r="C19" s="223" t="s">
        <v>1621</v>
      </c>
      <c r="D19" s="223" t="s">
        <v>815</v>
      </c>
      <c r="E19" s="223" t="s">
        <v>310</v>
      </c>
      <c r="F19" s="223" t="s">
        <v>991</v>
      </c>
      <c r="G19" s="220" t="s">
        <v>1085</v>
      </c>
      <c r="H19" s="220" t="s">
        <v>1086</v>
      </c>
      <c r="I19" s="222">
        <v>465</v>
      </c>
      <c r="J19" s="257" t="s">
        <v>1824</v>
      </c>
      <c r="K19" s="256">
        <v>77</v>
      </c>
      <c r="L19" s="222" t="s">
        <v>1296</v>
      </c>
    </row>
    <row r="20" spans="1:12" ht="15" x14ac:dyDescent="0.25">
      <c r="A20" s="225" t="s">
        <v>320</v>
      </c>
      <c r="B20" s="211" t="s">
        <v>321</v>
      </c>
      <c r="C20" s="223" t="s">
        <v>1452</v>
      </c>
      <c r="D20" s="224" t="s">
        <v>1665</v>
      </c>
      <c r="E20" s="223" t="s">
        <v>1522</v>
      </c>
      <c r="F20" s="223" t="s">
        <v>987</v>
      </c>
      <c r="G20" s="220" t="s">
        <v>1087</v>
      </c>
      <c r="H20" s="220" t="s">
        <v>1088</v>
      </c>
      <c r="I20" s="222">
        <v>466</v>
      </c>
      <c r="J20" s="257" t="s">
        <v>1825</v>
      </c>
      <c r="K20" s="256">
        <v>78</v>
      </c>
      <c r="L20" s="222" t="s">
        <v>1297</v>
      </c>
    </row>
    <row r="21" spans="1:12" ht="15" x14ac:dyDescent="0.25">
      <c r="A21" s="225" t="s">
        <v>322</v>
      </c>
      <c r="B21" s="211" t="s">
        <v>323</v>
      </c>
      <c r="C21" s="223" t="s">
        <v>1494</v>
      </c>
      <c r="D21" s="223" t="s">
        <v>1635</v>
      </c>
      <c r="E21" s="223" t="s">
        <v>1554</v>
      </c>
      <c r="F21" s="223" t="s">
        <v>1020</v>
      </c>
      <c r="G21" s="220" t="s">
        <v>1089</v>
      </c>
      <c r="H21" s="220" t="s">
        <v>1090</v>
      </c>
      <c r="I21" s="222">
        <v>467</v>
      </c>
      <c r="J21" s="257" t="s">
        <v>1323</v>
      </c>
      <c r="K21" s="256">
        <v>79</v>
      </c>
      <c r="L21" s="222" t="s">
        <v>1298</v>
      </c>
    </row>
    <row r="22" spans="1:12" ht="15" x14ac:dyDescent="0.25">
      <c r="A22" s="225" t="s">
        <v>324</v>
      </c>
      <c r="B22" s="211" t="s">
        <v>325</v>
      </c>
      <c r="C22" s="237" t="s">
        <v>1576</v>
      </c>
      <c r="D22" s="239" t="s">
        <v>775</v>
      </c>
      <c r="E22" s="223" t="s">
        <v>1537</v>
      </c>
      <c r="F22" s="223" t="s">
        <v>978</v>
      </c>
      <c r="G22" s="220" t="s">
        <v>1091</v>
      </c>
      <c r="H22" s="220" t="s">
        <v>1092</v>
      </c>
      <c r="I22" s="256">
        <v>480</v>
      </c>
      <c r="J22" s="222" t="s">
        <v>1416</v>
      </c>
      <c r="K22" s="256">
        <v>81</v>
      </c>
      <c r="L22" s="222" t="s">
        <v>1299</v>
      </c>
    </row>
    <row r="23" spans="1:12" ht="15" x14ac:dyDescent="0.25">
      <c r="A23" s="225" t="s">
        <v>326</v>
      </c>
      <c r="B23" s="211" t="s">
        <v>327</v>
      </c>
      <c r="C23" s="223" t="s">
        <v>1519</v>
      </c>
      <c r="D23" s="223" t="s">
        <v>846</v>
      </c>
      <c r="E23" s="223" t="s">
        <v>1500</v>
      </c>
      <c r="F23" s="223" t="s">
        <v>1006</v>
      </c>
      <c r="G23" s="220" t="s">
        <v>1093</v>
      </c>
      <c r="H23" s="220" t="s">
        <v>1094</v>
      </c>
      <c r="I23" s="256">
        <v>481</v>
      </c>
      <c r="J23" s="222" t="s">
        <v>13</v>
      </c>
      <c r="K23" s="256">
        <v>89</v>
      </c>
      <c r="L23" s="222" t="s">
        <v>1300</v>
      </c>
    </row>
    <row r="24" spans="1:12" ht="15" x14ac:dyDescent="0.25">
      <c r="A24" s="225" t="s">
        <v>328</v>
      </c>
      <c r="B24" s="211" t="s">
        <v>329</v>
      </c>
      <c r="C24" s="223" t="s">
        <v>1704</v>
      </c>
      <c r="D24" s="224" t="s">
        <v>875</v>
      </c>
      <c r="E24" s="223" t="s">
        <v>1483</v>
      </c>
      <c r="F24" s="223" t="s">
        <v>957</v>
      </c>
      <c r="G24" s="220" t="s">
        <v>1095</v>
      </c>
      <c r="H24" s="220" t="s">
        <v>1096</v>
      </c>
      <c r="I24" s="256">
        <v>482</v>
      </c>
      <c r="J24" s="222" t="s">
        <v>1326</v>
      </c>
      <c r="K24" s="256">
        <v>90</v>
      </c>
      <c r="L24" s="222" t="s">
        <v>1301</v>
      </c>
    </row>
    <row r="25" spans="1:12" ht="15" x14ac:dyDescent="0.25">
      <c r="A25" s="225" t="s">
        <v>330</v>
      </c>
      <c r="B25" s="211" t="s">
        <v>226</v>
      </c>
      <c r="C25" s="223" t="s">
        <v>1730</v>
      </c>
      <c r="D25" s="223" t="s">
        <v>1731</v>
      </c>
      <c r="E25" s="223" t="s">
        <v>1555</v>
      </c>
      <c r="F25" s="223" t="s">
        <v>958</v>
      </c>
      <c r="G25" s="220" t="s">
        <v>1097</v>
      </c>
      <c r="H25" s="220" t="s">
        <v>1098</v>
      </c>
      <c r="I25" s="256">
        <v>487</v>
      </c>
      <c r="J25" s="222" t="s">
        <v>1327</v>
      </c>
      <c r="K25" s="256">
        <v>91</v>
      </c>
      <c r="L25" s="222" t="s">
        <v>1302</v>
      </c>
    </row>
    <row r="26" spans="1:12" ht="15" x14ac:dyDescent="0.25">
      <c r="A26" s="225" t="s">
        <v>331</v>
      </c>
      <c r="B26" s="211" t="s">
        <v>332</v>
      </c>
      <c r="C26" s="223" t="s">
        <v>1470</v>
      </c>
      <c r="D26" s="224" t="s">
        <v>856</v>
      </c>
      <c r="E26" s="223" t="s">
        <v>322</v>
      </c>
      <c r="F26" s="223" t="s">
        <v>1034</v>
      </c>
      <c r="G26" s="220" t="s">
        <v>1099</v>
      </c>
      <c r="H26" s="220" t="s">
        <v>1100</v>
      </c>
      <c r="I26" s="256">
        <v>489</v>
      </c>
      <c r="J26" s="222" t="s">
        <v>1328</v>
      </c>
      <c r="K26" s="256">
        <v>92</v>
      </c>
      <c r="L26" s="222" t="s">
        <v>1303</v>
      </c>
    </row>
    <row r="27" spans="1:12" ht="15" x14ac:dyDescent="0.25">
      <c r="A27" s="225" t="s">
        <v>333</v>
      </c>
      <c r="B27" s="211" t="s">
        <v>334</v>
      </c>
      <c r="C27" s="223" t="s">
        <v>310</v>
      </c>
      <c r="D27" s="223" t="s">
        <v>833</v>
      </c>
      <c r="E27" s="223" t="s">
        <v>1778</v>
      </c>
      <c r="F27" s="223" t="s">
        <v>1779</v>
      </c>
      <c r="G27" s="220" t="s">
        <v>1101</v>
      </c>
      <c r="H27" s="220" t="s">
        <v>1102</v>
      </c>
      <c r="I27" s="256">
        <v>490</v>
      </c>
      <c r="J27" s="222" t="s">
        <v>1417</v>
      </c>
      <c r="K27" s="256">
        <v>93</v>
      </c>
      <c r="L27" s="222" t="s">
        <v>1304</v>
      </c>
    </row>
    <row r="28" spans="1:12" ht="15" x14ac:dyDescent="0.25">
      <c r="A28" s="225" t="s">
        <v>335</v>
      </c>
      <c r="B28" s="211" t="s">
        <v>336</v>
      </c>
      <c r="C28" s="260" t="s">
        <v>1832</v>
      </c>
      <c r="D28" s="239" t="s">
        <v>1838</v>
      </c>
      <c r="E28" s="223" t="s">
        <v>1441</v>
      </c>
      <c r="F28" s="223" t="s">
        <v>1023</v>
      </c>
      <c r="G28" s="220" t="s">
        <v>1103</v>
      </c>
      <c r="H28" s="220" t="s">
        <v>1104</v>
      </c>
      <c r="I28" s="256">
        <v>491</v>
      </c>
      <c r="J28" s="222" t="s">
        <v>1418</v>
      </c>
      <c r="K28" s="256">
        <v>95</v>
      </c>
      <c r="L28" s="222" t="s">
        <v>1305</v>
      </c>
    </row>
    <row r="29" spans="1:12" ht="15" x14ac:dyDescent="0.25">
      <c r="A29" s="225" t="s">
        <v>337</v>
      </c>
      <c r="B29" s="211" t="s">
        <v>338</v>
      </c>
      <c r="C29" s="223" t="s">
        <v>1608</v>
      </c>
      <c r="D29" s="223" t="s">
        <v>834</v>
      </c>
      <c r="E29" s="223" t="s">
        <v>1512</v>
      </c>
      <c r="F29" s="223" t="s">
        <v>1024</v>
      </c>
      <c r="G29" s="220" t="s">
        <v>1105</v>
      </c>
      <c r="H29" s="220" t="s">
        <v>1106</v>
      </c>
      <c r="I29" s="256">
        <v>492</v>
      </c>
      <c r="J29" s="222" t="s">
        <v>1419</v>
      </c>
      <c r="K29" s="256">
        <v>96</v>
      </c>
      <c r="L29" s="222" t="s">
        <v>1306</v>
      </c>
    </row>
    <row r="30" spans="1:12" ht="15" x14ac:dyDescent="0.25">
      <c r="A30" s="225" t="s">
        <v>339</v>
      </c>
      <c r="B30" s="211" t="s">
        <v>340</v>
      </c>
      <c r="C30" s="223" t="s">
        <v>1537</v>
      </c>
      <c r="D30" s="224" t="s">
        <v>821</v>
      </c>
      <c r="E30" s="223" t="s">
        <v>1545</v>
      </c>
      <c r="F30" s="223" t="s">
        <v>1007</v>
      </c>
      <c r="G30" s="220" t="s">
        <v>1107</v>
      </c>
      <c r="H30" s="220" t="s">
        <v>1108</v>
      </c>
      <c r="I30" s="256">
        <v>504</v>
      </c>
      <c r="J30" s="222" t="s">
        <v>1335</v>
      </c>
      <c r="K30" s="256">
        <v>97</v>
      </c>
      <c r="L30" s="222" t="s">
        <v>1307</v>
      </c>
    </row>
    <row r="31" spans="1:12" ht="15" x14ac:dyDescent="0.25">
      <c r="A31" s="225" t="s">
        <v>341</v>
      </c>
      <c r="B31" s="211" t="s">
        <v>342</v>
      </c>
      <c r="C31" s="223" t="s">
        <v>1500</v>
      </c>
      <c r="D31" s="223" t="s">
        <v>849</v>
      </c>
      <c r="E31" s="223" t="s">
        <v>1504</v>
      </c>
      <c r="F31" s="223" t="s">
        <v>1012</v>
      </c>
      <c r="G31" s="220" t="s">
        <v>1109</v>
      </c>
      <c r="H31" s="220" t="s">
        <v>1110</v>
      </c>
      <c r="I31" s="256">
        <v>629</v>
      </c>
      <c r="J31" s="262" t="s">
        <v>1839</v>
      </c>
      <c r="K31" s="256">
        <v>98</v>
      </c>
      <c r="L31" s="222" t="s">
        <v>1308</v>
      </c>
    </row>
    <row r="32" spans="1:12" ht="15" x14ac:dyDescent="0.25">
      <c r="A32" s="225" t="s">
        <v>343</v>
      </c>
      <c r="B32" s="211" t="s">
        <v>8</v>
      </c>
      <c r="C32" s="237" t="s">
        <v>1577</v>
      </c>
      <c r="D32" s="239" t="s">
        <v>771</v>
      </c>
      <c r="E32" s="223" t="s">
        <v>1531</v>
      </c>
      <c r="F32" s="223" t="s">
        <v>424</v>
      </c>
      <c r="G32" s="220" t="s">
        <v>1111</v>
      </c>
      <c r="H32" s="220" t="s">
        <v>1112</v>
      </c>
      <c r="I32" s="256">
        <v>630</v>
      </c>
      <c r="J32" s="262" t="s">
        <v>1840</v>
      </c>
      <c r="K32" s="256">
        <v>169</v>
      </c>
      <c r="L32" s="222" t="s">
        <v>1309</v>
      </c>
    </row>
    <row r="33" spans="1:12" ht="15" x14ac:dyDescent="0.25">
      <c r="A33" s="226" t="s">
        <v>1049</v>
      </c>
      <c r="B33" s="217" t="s">
        <v>1050</v>
      </c>
      <c r="C33" s="237" t="s">
        <v>1581</v>
      </c>
      <c r="D33" s="216" t="s">
        <v>773</v>
      </c>
      <c r="E33" s="223" t="s">
        <v>1435</v>
      </c>
      <c r="F33" s="223" t="s">
        <v>1000</v>
      </c>
      <c r="G33" s="220" t="s">
        <v>1113</v>
      </c>
      <c r="H33" s="220" t="s">
        <v>1114</v>
      </c>
      <c r="I33" s="256">
        <v>631</v>
      </c>
      <c r="J33" s="262" t="s">
        <v>1841</v>
      </c>
      <c r="K33" s="256">
        <v>185</v>
      </c>
      <c r="L33" s="222" t="s">
        <v>1310</v>
      </c>
    </row>
    <row r="34" spans="1:12" ht="15.75" x14ac:dyDescent="0.25">
      <c r="A34" s="226" t="s">
        <v>1047</v>
      </c>
      <c r="B34" s="217" t="s">
        <v>1048</v>
      </c>
      <c r="C34" s="223" t="s">
        <v>1702</v>
      </c>
      <c r="D34" s="224" t="s">
        <v>829</v>
      </c>
      <c r="E34" s="223" t="s">
        <v>1456</v>
      </c>
      <c r="F34" s="223" t="s">
        <v>996</v>
      </c>
      <c r="G34" s="220" t="s">
        <v>1115</v>
      </c>
      <c r="H34" s="220" t="s">
        <v>1116</v>
      </c>
      <c r="I34" s="256">
        <v>633</v>
      </c>
      <c r="J34" s="267" t="s">
        <v>1884</v>
      </c>
      <c r="K34" s="256">
        <v>190</v>
      </c>
      <c r="L34" s="222" t="s">
        <v>1311</v>
      </c>
    </row>
    <row r="35" spans="1:12" ht="15" x14ac:dyDescent="0.25">
      <c r="A35" s="225" t="s">
        <v>344</v>
      </c>
      <c r="B35" s="211" t="s">
        <v>345</v>
      </c>
      <c r="C35" s="223" t="s">
        <v>1703</v>
      </c>
      <c r="D35" s="223" t="s">
        <v>830</v>
      </c>
      <c r="E35" s="223" t="s">
        <v>1533</v>
      </c>
      <c r="F35" s="223" t="s">
        <v>965</v>
      </c>
      <c r="G35" s="220" t="s">
        <v>1117</v>
      </c>
      <c r="H35" s="220" t="s">
        <v>1118</v>
      </c>
      <c r="I35" s="256">
        <v>635</v>
      </c>
      <c r="J35" s="261" t="s">
        <v>1837</v>
      </c>
      <c r="K35" s="256">
        <v>200</v>
      </c>
      <c r="L35" s="222" t="s">
        <v>1312</v>
      </c>
    </row>
    <row r="36" spans="1:12" ht="15" x14ac:dyDescent="0.25">
      <c r="A36" s="250" t="s">
        <v>1811</v>
      </c>
      <c r="B36" s="211" t="s">
        <v>1812</v>
      </c>
      <c r="C36" s="223" t="s">
        <v>1691</v>
      </c>
      <c r="D36" s="224" t="s">
        <v>794</v>
      </c>
      <c r="E36" s="223" t="s">
        <v>1501</v>
      </c>
      <c r="F36" s="223" t="s">
        <v>980</v>
      </c>
      <c r="G36" s="220" t="s">
        <v>1119</v>
      </c>
      <c r="H36" s="220" t="s">
        <v>1120</v>
      </c>
      <c r="I36" s="256">
        <v>637</v>
      </c>
      <c r="J36" s="268" t="s">
        <v>1885</v>
      </c>
      <c r="K36" s="256">
        <v>205</v>
      </c>
      <c r="L36" s="222" t="s">
        <v>1313</v>
      </c>
    </row>
    <row r="37" spans="1:12" ht="15" x14ac:dyDescent="0.25">
      <c r="A37" s="225" t="s">
        <v>346</v>
      </c>
      <c r="B37" s="211" t="s">
        <v>347</v>
      </c>
      <c r="C37" s="223" t="s">
        <v>1555</v>
      </c>
      <c r="D37" s="223" t="s">
        <v>1701</v>
      </c>
      <c r="E37" s="223" t="s">
        <v>343</v>
      </c>
      <c r="F37" s="223" t="s">
        <v>8</v>
      </c>
      <c r="G37" s="220" t="s">
        <v>1121</v>
      </c>
      <c r="H37" s="220" t="s">
        <v>1122</v>
      </c>
      <c r="I37" s="256">
        <v>705</v>
      </c>
      <c r="J37" s="222" t="s">
        <v>11</v>
      </c>
      <c r="K37" s="256">
        <v>210</v>
      </c>
      <c r="L37" s="222" t="s">
        <v>1314</v>
      </c>
    </row>
    <row r="38" spans="1:12" ht="15" x14ac:dyDescent="0.25">
      <c r="A38" s="226" t="s">
        <v>1051</v>
      </c>
      <c r="B38" s="217" t="s">
        <v>1052</v>
      </c>
      <c r="C38" s="237" t="s">
        <v>1578</v>
      </c>
      <c r="D38" s="239" t="s">
        <v>772</v>
      </c>
      <c r="E38" s="223" t="s">
        <v>1447</v>
      </c>
      <c r="F38" s="223" t="s">
        <v>1002</v>
      </c>
      <c r="G38" s="220" t="s">
        <v>1123</v>
      </c>
      <c r="H38" s="220" t="s">
        <v>1124</v>
      </c>
      <c r="I38" s="256">
        <v>706</v>
      </c>
      <c r="J38" s="222" t="s">
        <v>1380</v>
      </c>
      <c r="K38" s="256">
        <v>421</v>
      </c>
      <c r="L38" s="222" t="s">
        <v>1315</v>
      </c>
    </row>
    <row r="39" spans="1:12" ht="15" x14ac:dyDescent="0.25">
      <c r="A39" s="225" t="s">
        <v>348</v>
      </c>
      <c r="B39" s="211" t="s">
        <v>349</v>
      </c>
      <c r="C39" s="223" t="s">
        <v>1693</v>
      </c>
      <c r="D39" s="223" t="s">
        <v>845</v>
      </c>
      <c r="E39" s="223" t="s">
        <v>1546</v>
      </c>
      <c r="F39" s="223" t="s">
        <v>1014</v>
      </c>
      <c r="G39" s="220" t="s">
        <v>1125</v>
      </c>
      <c r="H39" s="220" t="s">
        <v>1126</v>
      </c>
      <c r="I39" s="256">
        <v>707</v>
      </c>
      <c r="J39" s="257" t="s">
        <v>1827</v>
      </c>
      <c r="K39" s="256">
        <v>422</v>
      </c>
      <c r="L39" s="222" t="s">
        <v>1316</v>
      </c>
    </row>
    <row r="40" spans="1:12" ht="15" x14ac:dyDescent="0.25">
      <c r="A40" s="225" t="s">
        <v>350</v>
      </c>
      <c r="B40" s="211" t="s">
        <v>351</v>
      </c>
      <c r="C40" s="223" t="s">
        <v>1603</v>
      </c>
      <c r="D40" s="224" t="s">
        <v>848</v>
      </c>
      <c r="E40" s="223" t="s">
        <v>1556</v>
      </c>
      <c r="F40" s="223" t="s">
        <v>1018</v>
      </c>
      <c r="G40" s="220" t="s">
        <v>1127</v>
      </c>
      <c r="H40" s="220" t="s">
        <v>1128</v>
      </c>
      <c r="I40" s="256">
        <v>711</v>
      </c>
      <c r="J40" s="222" t="s">
        <v>1420</v>
      </c>
      <c r="K40" s="256">
        <v>423</v>
      </c>
      <c r="L40" s="222" t="s">
        <v>1317</v>
      </c>
    </row>
    <row r="41" spans="1:12" ht="15" x14ac:dyDescent="0.25">
      <c r="A41" s="226" t="s">
        <v>1053</v>
      </c>
      <c r="B41" s="217" t="s">
        <v>1054</v>
      </c>
      <c r="C41" s="237" t="s">
        <v>1582</v>
      </c>
      <c r="D41" s="216" t="s">
        <v>774</v>
      </c>
      <c r="E41" s="223" t="s">
        <v>1528</v>
      </c>
      <c r="F41" s="223" t="s">
        <v>997</v>
      </c>
      <c r="G41" s="220" t="s">
        <v>1129</v>
      </c>
      <c r="H41" s="220" t="s">
        <v>1130</v>
      </c>
      <c r="I41" s="256">
        <v>746</v>
      </c>
      <c r="J41" s="222" t="s">
        <v>1397</v>
      </c>
      <c r="K41" s="256">
        <v>444</v>
      </c>
      <c r="L41" s="222" t="s">
        <v>1318</v>
      </c>
    </row>
    <row r="42" spans="1:12" ht="15" x14ac:dyDescent="0.25">
      <c r="A42" s="225" t="s">
        <v>352</v>
      </c>
      <c r="B42" s="211" t="s">
        <v>353</v>
      </c>
      <c r="C42" s="223" t="s">
        <v>1695</v>
      </c>
      <c r="D42" s="224" t="s">
        <v>799</v>
      </c>
      <c r="E42" s="223" t="s">
        <v>1492</v>
      </c>
      <c r="F42" s="223" t="s">
        <v>968</v>
      </c>
      <c r="G42" s="220" t="s">
        <v>1131</v>
      </c>
      <c r="H42" s="220" t="s">
        <v>1132</v>
      </c>
      <c r="I42" s="259">
        <v>747</v>
      </c>
      <c r="J42" s="258" t="s">
        <v>1826</v>
      </c>
      <c r="K42" s="256">
        <v>450</v>
      </c>
      <c r="L42" s="222" t="s">
        <v>79</v>
      </c>
    </row>
    <row r="43" spans="1:12" ht="15" x14ac:dyDescent="0.25">
      <c r="A43" s="225" t="s">
        <v>354</v>
      </c>
      <c r="B43" s="211" t="s">
        <v>355</v>
      </c>
      <c r="C43" s="223" t="s">
        <v>1613</v>
      </c>
      <c r="D43" s="223" t="s">
        <v>801</v>
      </c>
      <c r="E43" s="223" t="s">
        <v>1547</v>
      </c>
      <c r="F43" s="223" t="s">
        <v>1015</v>
      </c>
      <c r="G43" s="220" t="s">
        <v>1133</v>
      </c>
      <c r="H43" s="220" t="s">
        <v>1090</v>
      </c>
      <c r="I43" s="256">
        <v>938</v>
      </c>
      <c r="J43" s="222" t="s">
        <v>1421</v>
      </c>
      <c r="K43" s="256">
        <v>455</v>
      </c>
      <c r="L43" s="222" t="s">
        <v>1319</v>
      </c>
    </row>
    <row r="44" spans="1:12" ht="15" x14ac:dyDescent="0.25">
      <c r="A44" s="225" t="s">
        <v>356</v>
      </c>
      <c r="B44" s="211" t="s">
        <v>357</v>
      </c>
      <c r="C44" s="223" t="s">
        <v>1560</v>
      </c>
      <c r="D44" s="224" t="s">
        <v>883</v>
      </c>
      <c r="E44" s="223" t="s">
        <v>1538</v>
      </c>
      <c r="F44" s="223" t="s">
        <v>947</v>
      </c>
      <c r="G44" s="220" t="s">
        <v>1134</v>
      </c>
      <c r="H44" s="220" t="s">
        <v>1135</v>
      </c>
      <c r="K44" s="256">
        <v>458</v>
      </c>
      <c r="L44" s="222" t="s">
        <v>9</v>
      </c>
    </row>
    <row r="45" spans="1:12" ht="15" x14ac:dyDescent="0.25">
      <c r="A45" s="225" t="s">
        <v>358</v>
      </c>
      <c r="B45" s="211" t="s">
        <v>359</v>
      </c>
      <c r="C45" s="223" t="s">
        <v>1441</v>
      </c>
      <c r="D45" s="223" t="s">
        <v>864</v>
      </c>
      <c r="E45" s="223" t="s">
        <v>1475</v>
      </c>
      <c r="F45" s="223" t="s">
        <v>1476</v>
      </c>
      <c r="G45" s="220" t="s">
        <v>1136</v>
      </c>
      <c r="H45" s="220" t="s">
        <v>1137</v>
      </c>
      <c r="K45" s="256">
        <v>462</v>
      </c>
      <c r="L45" s="222" t="s">
        <v>1320</v>
      </c>
    </row>
    <row r="46" spans="1:12" ht="15" x14ac:dyDescent="0.25">
      <c r="A46" s="225" t="s">
        <v>360</v>
      </c>
      <c r="B46" s="211" t="s">
        <v>361</v>
      </c>
      <c r="C46" s="223" t="s">
        <v>1545</v>
      </c>
      <c r="D46" s="224" t="s">
        <v>850</v>
      </c>
      <c r="E46" s="223" t="s">
        <v>1550</v>
      </c>
      <c r="F46" s="223" t="s">
        <v>1001</v>
      </c>
      <c r="G46" s="220" t="s">
        <v>1138</v>
      </c>
      <c r="H46" s="220" t="s">
        <v>1137</v>
      </c>
      <c r="K46" s="256">
        <v>465</v>
      </c>
      <c r="L46" s="222" t="s">
        <v>1321</v>
      </c>
    </row>
    <row r="47" spans="1:12" ht="15" x14ac:dyDescent="0.25">
      <c r="A47" s="225" t="s">
        <v>362</v>
      </c>
      <c r="B47" s="211" t="s">
        <v>363</v>
      </c>
      <c r="C47" s="223" t="s">
        <v>1504</v>
      </c>
      <c r="D47" s="223" t="s">
        <v>854</v>
      </c>
      <c r="E47" s="223" t="s">
        <v>1498</v>
      </c>
      <c r="F47" s="223" t="s">
        <v>948</v>
      </c>
      <c r="G47" s="220" t="s">
        <v>1139</v>
      </c>
      <c r="H47" s="220" t="s">
        <v>1140</v>
      </c>
      <c r="K47" s="256">
        <v>466</v>
      </c>
      <c r="L47" s="222" t="s">
        <v>1322</v>
      </c>
    </row>
    <row r="48" spans="1:12" ht="15" x14ac:dyDescent="0.25">
      <c r="A48" s="250" t="s">
        <v>1813</v>
      </c>
      <c r="B48" s="211" t="s">
        <v>1814</v>
      </c>
      <c r="C48" s="223" t="s">
        <v>1531</v>
      </c>
      <c r="D48" s="224" t="s">
        <v>792</v>
      </c>
      <c r="E48" s="223" t="s">
        <v>1459</v>
      </c>
      <c r="F48" s="223" t="s">
        <v>1035</v>
      </c>
      <c r="G48" s="220" t="s">
        <v>1141</v>
      </c>
      <c r="H48" s="220" t="s">
        <v>1142</v>
      </c>
      <c r="K48" s="256">
        <v>467</v>
      </c>
      <c r="L48" s="222" t="s">
        <v>1323</v>
      </c>
    </row>
    <row r="49" spans="1:12" ht="15" x14ac:dyDescent="0.25">
      <c r="A49" s="225" t="s">
        <v>364</v>
      </c>
      <c r="B49" s="211" t="s">
        <v>365</v>
      </c>
      <c r="C49" s="223" t="s">
        <v>1456</v>
      </c>
      <c r="D49" s="223" t="s">
        <v>838</v>
      </c>
      <c r="E49" s="223" t="s">
        <v>1860</v>
      </c>
      <c r="F49" s="223" t="s">
        <v>1862</v>
      </c>
      <c r="G49" s="220" t="s">
        <v>1143</v>
      </c>
      <c r="H49" s="220" t="s">
        <v>1144</v>
      </c>
      <c r="K49" s="256">
        <v>480</v>
      </c>
      <c r="L49" s="222" t="s">
        <v>1324</v>
      </c>
    </row>
    <row r="50" spans="1:12" ht="15" x14ac:dyDescent="0.25">
      <c r="A50" s="225" t="s">
        <v>366</v>
      </c>
      <c r="B50" s="211" t="s">
        <v>367</v>
      </c>
      <c r="C50" s="223" t="s">
        <v>1533</v>
      </c>
      <c r="D50" s="224" t="s">
        <v>1727</v>
      </c>
      <c r="E50" s="223" t="s">
        <v>1861</v>
      </c>
      <c r="F50" s="223" t="s">
        <v>1863</v>
      </c>
      <c r="G50" s="220" t="s">
        <v>1145</v>
      </c>
      <c r="H50" s="220" t="s">
        <v>1146</v>
      </c>
      <c r="K50" s="256">
        <v>481</v>
      </c>
      <c r="L50" s="222" t="s">
        <v>1325</v>
      </c>
    </row>
    <row r="51" spans="1:12" ht="15" x14ac:dyDescent="0.25">
      <c r="A51" s="225" t="s">
        <v>368</v>
      </c>
      <c r="B51" s="211" t="s">
        <v>369</v>
      </c>
      <c r="C51" s="223" t="s">
        <v>1501</v>
      </c>
      <c r="D51" s="223" t="s">
        <v>823</v>
      </c>
      <c r="E51" s="223" t="s">
        <v>1844</v>
      </c>
      <c r="F51" s="223" t="s">
        <v>1847</v>
      </c>
      <c r="G51" s="220" t="s">
        <v>1147</v>
      </c>
      <c r="H51" s="220" t="s">
        <v>1148</v>
      </c>
      <c r="K51" s="256">
        <v>482</v>
      </c>
      <c r="L51" s="222" t="s">
        <v>1326</v>
      </c>
    </row>
    <row r="52" spans="1:12" ht="15" x14ac:dyDescent="0.25">
      <c r="A52" s="225" t="s">
        <v>370</v>
      </c>
      <c r="B52" s="211" t="s">
        <v>371</v>
      </c>
      <c r="C52" s="223" t="s">
        <v>1614</v>
      </c>
      <c r="D52" s="224" t="s">
        <v>1615</v>
      </c>
      <c r="E52" s="223" t="s">
        <v>1845</v>
      </c>
      <c r="F52" s="223" t="s">
        <v>1848</v>
      </c>
      <c r="G52" s="220" t="s">
        <v>1149</v>
      </c>
      <c r="H52" s="220" t="s">
        <v>1150</v>
      </c>
      <c r="K52" s="256">
        <v>487</v>
      </c>
      <c r="L52" s="222" t="s">
        <v>1327</v>
      </c>
    </row>
    <row r="53" spans="1:12" ht="15" x14ac:dyDescent="0.25">
      <c r="A53" s="225" t="s">
        <v>372</v>
      </c>
      <c r="B53" s="211" t="s">
        <v>373</v>
      </c>
      <c r="C53" s="223" t="s">
        <v>1616</v>
      </c>
      <c r="D53" s="223" t="s">
        <v>766</v>
      </c>
      <c r="E53" s="223" t="s">
        <v>1846</v>
      </c>
      <c r="F53" s="223" t="s">
        <v>1849</v>
      </c>
      <c r="G53" s="220" t="s">
        <v>1151</v>
      </c>
      <c r="H53" s="220" t="s">
        <v>1150</v>
      </c>
      <c r="K53" s="256">
        <v>489</v>
      </c>
      <c r="L53" s="222" t="s">
        <v>1328</v>
      </c>
    </row>
    <row r="54" spans="1:12" ht="15" x14ac:dyDescent="0.25">
      <c r="A54" s="225" t="s">
        <v>374</v>
      </c>
      <c r="B54" s="211" t="s">
        <v>375</v>
      </c>
      <c r="C54" s="223" t="s">
        <v>343</v>
      </c>
      <c r="D54" s="224" t="s">
        <v>810</v>
      </c>
      <c r="E54" s="223" t="s">
        <v>1449</v>
      </c>
      <c r="F54" s="223" t="s">
        <v>234</v>
      </c>
      <c r="G54" s="220" t="s">
        <v>1152</v>
      </c>
      <c r="H54" s="220" t="s">
        <v>1153</v>
      </c>
      <c r="K54" s="256">
        <v>491</v>
      </c>
      <c r="L54" s="222" t="s">
        <v>1329</v>
      </c>
    </row>
    <row r="55" spans="1:12" ht="15" x14ac:dyDescent="0.25">
      <c r="A55" s="225" t="s">
        <v>376</v>
      </c>
      <c r="B55" s="211" t="s">
        <v>377</v>
      </c>
      <c r="C55" s="223" t="s">
        <v>1571</v>
      </c>
      <c r="D55" s="223" t="s">
        <v>1572</v>
      </c>
      <c r="E55" s="223" t="s">
        <v>1427</v>
      </c>
      <c r="F55" s="223" t="s">
        <v>1031</v>
      </c>
      <c r="G55" s="220" t="s">
        <v>1154</v>
      </c>
      <c r="H55" s="220" t="s">
        <v>1153</v>
      </c>
      <c r="K55" s="256">
        <v>492</v>
      </c>
      <c r="L55" s="222" t="s">
        <v>1330</v>
      </c>
    </row>
    <row r="56" spans="1:12" ht="15" x14ac:dyDescent="0.25">
      <c r="A56" s="225" t="s">
        <v>378</v>
      </c>
      <c r="B56" s="211" t="s">
        <v>379</v>
      </c>
      <c r="C56" s="223" t="s">
        <v>1607</v>
      </c>
      <c r="D56" s="224" t="s">
        <v>843</v>
      </c>
      <c r="E56" s="223" t="s">
        <v>1422</v>
      </c>
      <c r="F56" s="223" t="s">
        <v>952</v>
      </c>
      <c r="G56" s="220" t="s">
        <v>1155</v>
      </c>
      <c r="H56" s="220" t="s">
        <v>1156</v>
      </c>
      <c r="K56" s="256">
        <v>493</v>
      </c>
      <c r="L56" s="222" t="s">
        <v>1331</v>
      </c>
    </row>
    <row r="57" spans="1:12" ht="15" x14ac:dyDescent="0.25">
      <c r="A57" s="225" t="s">
        <v>380</v>
      </c>
      <c r="B57" s="211" t="s">
        <v>381</v>
      </c>
      <c r="C57" s="223" t="s">
        <v>1447</v>
      </c>
      <c r="D57" s="223" t="s">
        <v>844</v>
      </c>
      <c r="E57" s="223" t="s">
        <v>1539</v>
      </c>
      <c r="F57" s="223" t="s">
        <v>386</v>
      </c>
      <c r="G57" s="220" t="s">
        <v>1157</v>
      </c>
      <c r="H57" s="220" t="s">
        <v>1158</v>
      </c>
      <c r="K57" s="256">
        <v>500</v>
      </c>
      <c r="L57" s="222" t="s">
        <v>1332</v>
      </c>
    </row>
    <row r="58" spans="1:12" ht="15" x14ac:dyDescent="0.25">
      <c r="A58" s="225" t="s">
        <v>382</v>
      </c>
      <c r="B58" s="211" t="s">
        <v>383</v>
      </c>
      <c r="C58" s="223" t="s">
        <v>1641</v>
      </c>
      <c r="D58" s="224" t="s">
        <v>842</v>
      </c>
      <c r="E58" s="223" t="s">
        <v>1765</v>
      </c>
      <c r="F58" s="223" t="s">
        <v>1766</v>
      </c>
      <c r="G58" s="220" t="s">
        <v>1159</v>
      </c>
      <c r="H58" s="220" t="s">
        <v>1160</v>
      </c>
      <c r="K58" s="256">
        <v>501</v>
      </c>
      <c r="L58" s="222" t="s">
        <v>1333</v>
      </c>
    </row>
    <row r="59" spans="1:12" ht="15" x14ac:dyDescent="0.25">
      <c r="A59" s="225" t="s">
        <v>384</v>
      </c>
      <c r="B59" s="211" t="s">
        <v>385</v>
      </c>
      <c r="C59" s="223" t="s">
        <v>1683</v>
      </c>
      <c r="D59" s="223" t="s">
        <v>1684</v>
      </c>
      <c r="E59" s="223" t="s">
        <v>1434</v>
      </c>
      <c r="F59" s="223" t="s">
        <v>942</v>
      </c>
      <c r="G59" s="220" t="s">
        <v>1161</v>
      </c>
      <c r="H59" s="220" t="s">
        <v>1162</v>
      </c>
      <c r="K59" s="256">
        <v>503</v>
      </c>
      <c r="L59" s="222" t="s">
        <v>1334</v>
      </c>
    </row>
    <row r="60" spans="1:12" ht="15" x14ac:dyDescent="0.25">
      <c r="A60" s="225" t="s">
        <v>387</v>
      </c>
      <c r="B60" s="211" t="s">
        <v>388</v>
      </c>
      <c r="C60" s="223" t="s">
        <v>1664</v>
      </c>
      <c r="D60" s="224" t="s">
        <v>891</v>
      </c>
      <c r="E60" s="223" t="s">
        <v>1769</v>
      </c>
      <c r="F60" s="223" t="s">
        <v>1770</v>
      </c>
      <c r="G60" s="220" t="s">
        <v>1163</v>
      </c>
      <c r="H60" s="220" t="s">
        <v>1164</v>
      </c>
      <c r="K60" s="256">
        <v>504</v>
      </c>
      <c r="L60" s="222" t="s">
        <v>1335</v>
      </c>
    </row>
    <row r="61" spans="1:12" ht="15" x14ac:dyDescent="0.25">
      <c r="A61" s="225" t="s">
        <v>389</v>
      </c>
      <c r="B61" s="211" t="s">
        <v>390</v>
      </c>
      <c r="C61" s="223" t="s">
        <v>344</v>
      </c>
      <c r="D61" s="223" t="s">
        <v>805</v>
      </c>
      <c r="E61" s="223" t="s">
        <v>1767</v>
      </c>
      <c r="F61" s="223" t="s">
        <v>1768</v>
      </c>
      <c r="G61" s="220" t="s">
        <v>1165</v>
      </c>
      <c r="H61" s="220" t="s">
        <v>1166</v>
      </c>
      <c r="K61" s="256">
        <v>517</v>
      </c>
      <c r="L61" s="222" t="s">
        <v>1336</v>
      </c>
    </row>
    <row r="62" spans="1:12" ht="15" x14ac:dyDescent="0.25">
      <c r="A62" s="225" t="s">
        <v>391</v>
      </c>
      <c r="B62" s="211" t="s">
        <v>392</v>
      </c>
      <c r="C62" s="223" t="s">
        <v>1645</v>
      </c>
      <c r="D62" s="224" t="s">
        <v>890</v>
      </c>
      <c r="E62" s="223" t="s">
        <v>1426</v>
      </c>
      <c r="F62" s="223" t="s">
        <v>929</v>
      </c>
      <c r="G62" s="220" t="s">
        <v>1167</v>
      </c>
      <c r="H62" s="220" t="s">
        <v>1168</v>
      </c>
      <c r="K62" s="256">
        <v>519</v>
      </c>
      <c r="L62" s="222" t="s">
        <v>1337</v>
      </c>
    </row>
    <row r="63" spans="1:12" ht="15" x14ac:dyDescent="0.25">
      <c r="A63" s="225" t="s">
        <v>393</v>
      </c>
      <c r="B63" s="211" t="s">
        <v>394</v>
      </c>
      <c r="C63" s="223" t="s">
        <v>1672</v>
      </c>
      <c r="D63" s="223" t="s">
        <v>1673</v>
      </c>
      <c r="E63" s="223" t="s">
        <v>1432</v>
      </c>
      <c r="F63" s="223" t="s">
        <v>935</v>
      </c>
      <c r="G63" s="220" t="s">
        <v>1169</v>
      </c>
      <c r="H63" s="220" t="s">
        <v>1170</v>
      </c>
      <c r="K63" s="256">
        <v>520</v>
      </c>
      <c r="L63" s="222" t="s">
        <v>1338</v>
      </c>
    </row>
    <row r="64" spans="1:12" ht="15" x14ac:dyDescent="0.25">
      <c r="A64" s="225" t="s">
        <v>395</v>
      </c>
      <c r="B64" s="211" t="s">
        <v>396</v>
      </c>
      <c r="C64" s="223" t="s">
        <v>1666</v>
      </c>
      <c r="D64" s="224" t="s">
        <v>892</v>
      </c>
      <c r="E64" s="223" t="s">
        <v>1428</v>
      </c>
      <c r="F64" s="223" t="s">
        <v>1036</v>
      </c>
      <c r="G64" s="220" t="s">
        <v>1171</v>
      </c>
      <c r="H64" s="220" t="s">
        <v>1172</v>
      </c>
      <c r="K64" s="256">
        <v>521</v>
      </c>
      <c r="L64" s="222" t="s">
        <v>1339</v>
      </c>
    </row>
    <row r="65" spans="1:12" ht="15" x14ac:dyDescent="0.25">
      <c r="A65" s="225" t="s">
        <v>397</v>
      </c>
      <c r="B65" s="211" t="s">
        <v>398</v>
      </c>
      <c r="C65" s="223" t="s">
        <v>1627</v>
      </c>
      <c r="D65" s="223" t="s">
        <v>800</v>
      </c>
      <c r="E65" s="223" t="s">
        <v>1429</v>
      </c>
      <c r="F65" s="223" t="s">
        <v>918</v>
      </c>
      <c r="G65" s="280" t="s">
        <v>2179</v>
      </c>
      <c r="H65" s="280" t="s">
        <v>2180</v>
      </c>
      <c r="K65" s="256">
        <v>522</v>
      </c>
      <c r="L65" s="222" t="s">
        <v>1340</v>
      </c>
    </row>
    <row r="66" spans="1:12" ht="15" x14ac:dyDescent="0.25">
      <c r="A66" s="225" t="s">
        <v>399</v>
      </c>
      <c r="B66" s="211" t="s">
        <v>400</v>
      </c>
      <c r="C66" s="223" t="s">
        <v>1546</v>
      </c>
      <c r="D66" s="224" t="s">
        <v>857</v>
      </c>
      <c r="E66" s="223" t="s">
        <v>1433</v>
      </c>
      <c r="F66" s="223" t="s">
        <v>937</v>
      </c>
      <c r="G66" s="220" t="s">
        <v>1173</v>
      </c>
      <c r="H66" s="220" t="s">
        <v>1174</v>
      </c>
      <c r="K66" s="256">
        <v>525</v>
      </c>
      <c r="L66" s="222" t="s">
        <v>1341</v>
      </c>
    </row>
    <row r="67" spans="1:12" ht="15" x14ac:dyDescent="0.25">
      <c r="A67" s="225" t="s">
        <v>401</v>
      </c>
      <c r="B67" s="211" t="s">
        <v>402</v>
      </c>
      <c r="C67" s="223" t="s">
        <v>1472</v>
      </c>
      <c r="D67" s="223" t="s">
        <v>840</v>
      </c>
      <c r="E67" s="223" t="s">
        <v>1423</v>
      </c>
      <c r="F67" s="223" t="s">
        <v>931</v>
      </c>
      <c r="G67" s="220" t="s">
        <v>1175</v>
      </c>
      <c r="H67" s="220" t="s">
        <v>1176</v>
      </c>
      <c r="K67" s="256">
        <v>526</v>
      </c>
      <c r="L67" s="222" t="s">
        <v>1342</v>
      </c>
    </row>
    <row r="68" spans="1:12" ht="15" x14ac:dyDescent="0.25">
      <c r="A68" s="225" t="s">
        <v>403</v>
      </c>
      <c r="B68" s="211" t="s">
        <v>404</v>
      </c>
      <c r="C68" s="223" t="s">
        <v>1528</v>
      </c>
      <c r="D68" s="224" t="s">
        <v>839</v>
      </c>
      <c r="E68" s="223" t="s">
        <v>1424</v>
      </c>
      <c r="F68" s="223" t="s">
        <v>944</v>
      </c>
      <c r="G68" s="220" t="s">
        <v>1177</v>
      </c>
      <c r="H68" s="220" t="s">
        <v>1178</v>
      </c>
      <c r="K68" s="256">
        <v>530</v>
      </c>
      <c r="L68" s="222" t="s">
        <v>1343</v>
      </c>
    </row>
    <row r="69" spans="1:12" ht="15" x14ac:dyDescent="0.25">
      <c r="A69" s="225" t="s">
        <v>405</v>
      </c>
      <c r="B69" s="211" t="s">
        <v>406</v>
      </c>
      <c r="C69" s="223" t="s">
        <v>1492</v>
      </c>
      <c r="D69" s="223" t="s">
        <v>806</v>
      </c>
      <c r="E69" s="223" t="s">
        <v>1529</v>
      </c>
      <c r="F69" s="223" t="s">
        <v>1042</v>
      </c>
      <c r="G69" s="220" t="s">
        <v>1179</v>
      </c>
      <c r="H69" s="220" t="s">
        <v>1180</v>
      </c>
      <c r="K69" s="256">
        <v>531</v>
      </c>
      <c r="L69" s="222" t="s">
        <v>1344</v>
      </c>
    </row>
    <row r="70" spans="1:12" ht="15" x14ac:dyDescent="0.25">
      <c r="A70" s="225" t="s">
        <v>407</v>
      </c>
      <c r="B70" s="211" t="s">
        <v>408</v>
      </c>
      <c r="C70" s="223" t="s">
        <v>1587</v>
      </c>
      <c r="D70" s="224" t="s">
        <v>887</v>
      </c>
      <c r="E70" s="223" t="s">
        <v>1436</v>
      </c>
      <c r="F70" s="223" t="s">
        <v>90</v>
      </c>
      <c r="G70" s="220" t="s">
        <v>1181</v>
      </c>
      <c r="H70" s="220" t="s">
        <v>1180</v>
      </c>
      <c r="K70" s="256">
        <v>532</v>
      </c>
      <c r="L70" s="222" t="s">
        <v>1345</v>
      </c>
    </row>
    <row r="71" spans="1:12" ht="15" x14ac:dyDescent="0.25">
      <c r="A71" s="225" t="s">
        <v>409</v>
      </c>
      <c r="B71" s="211" t="s">
        <v>410</v>
      </c>
      <c r="C71" s="223" t="s">
        <v>1626</v>
      </c>
      <c r="D71" s="223" t="s">
        <v>853</v>
      </c>
      <c r="E71" s="223" t="s">
        <v>1440</v>
      </c>
      <c r="F71" s="223" t="s">
        <v>982</v>
      </c>
      <c r="G71" s="220" t="s">
        <v>1182</v>
      </c>
      <c r="H71" s="220" t="s">
        <v>1183</v>
      </c>
      <c r="K71" s="256">
        <v>533</v>
      </c>
      <c r="L71" s="222" t="s">
        <v>1346</v>
      </c>
    </row>
    <row r="72" spans="1:12" ht="15" x14ac:dyDescent="0.25">
      <c r="A72" s="225" t="s">
        <v>411</v>
      </c>
      <c r="B72" s="211" t="s">
        <v>412</v>
      </c>
      <c r="C72" s="223" t="s">
        <v>1610</v>
      </c>
      <c r="D72" s="224" t="s">
        <v>858</v>
      </c>
      <c r="E72" s="223" t="s">
        <v>1444</v>
      </c>
      <c r="F72" s="223" t="s">
        <v>986</v>
      </c>
      <c r="G72" s="220" t="s">
        <v>1184</v>
      </c>
      <c r="H72" s="220" t="s">
        <v>1185</v>
      </c>
      <c r="K72" s="256">
        <v>534</v>
      </c>
      <c r="L72" s="222" t="s">
        <v>1347</v>
      </c>
    </row>
    <row r="73" spans="1:12" ht="15" x14ac:dyDescent="0.25">
      <c r="A73" s="225" t="s">
        <v>413</v>
      </c>
      <c r="B73" s="211" t="s">
        <v>414</v>
      </c>
      <c r="C73" s="223" t="s">
        <v>756</v>
      </c>
      <c r="D73" s="223" t="s">
        <v>756</v>
      </c>
      <c r="E73" s="223" t="s">
        <v>1437</v>
      </c>
      <c r="F73" s="223" t="s">
        <v>972</v>
      </c>
      <c r="G73" s="220" t="s">
        <v>1186</v>
      </c>
      <c r="H73" s="220" t="s">
        <v>1185</v>
      </c>
      <c r="K73" s="256">
        <v>535</v>
      </c>
      <c r="L73" s="222" t="s">
        <v>1348</v>
      </c>
    </row>
    <row r="74" spans="1:12" ht="15" x14ac:dyDescent="0.25">
      <c r="A74" s="225" t="s">
        <v>415</v>
      </c>
      <c r="B74" s="211" t="s">
        <v>416</v>
      </c>
      <c r="C74" s="223" t="s">
        <v>1681</v>
      </c>
      <c r="D74" s="224" t="s">
        <v>1682</v>
      </c>
      <c r="E74" s="223" t="s">
        <v>1442</v>
      </c>
      <c r="F74" s="223" t="s">
        <v>983</v>
      </c>
      <c r="G74" s="220" t="s">
        <v>1187</v>
      </c>
      <c r="H74" s="220" t="s">
        <v>1188</v>
      </c>
      <c r="K74" s="256">
        <v>536</v>
      </c>
      <c r="L74" s="222" t="s">
        <v>1349</v>
      </c>
    </row>
    <row r="75" spans="1:12" ht="15" x14ac:dyDescent="0.25">
      <c r="A75" s="225" t="s">
        <v>417</v>
      </c>
      <c r="B75" s="211" t="s">
        <v>418</v>
      </c>
      <c r="C75" s="260" t="s">
        <v>1828</v>
      </c>
      <c r="D75" s="216" t="s">
        <v>1833</v>
      </c>
      <c r="E75" s="223" t="s">
        <v>1443</v>
      </c>
      <c r="F75" s="223" t="s">
        <v>985</v>
      </c>
      <c r="G75" s="220" t="s">
        <v>1189</v>
      </c>
      <c r="H75" s="220" t="s">
        <v>1188</v>
      </c>
      <c r="K75" s="256">
        <v>537</v>
      </c>
      <c r="L75" s="222" t="s">
        <v>1350</v>
      </c>
    </row>
    <row r="76" spans="1:12" ht="15" x14ac:dyDescent="0.25">
      <c r="A76" s="225" t="s">
        <v>419</v>
      </c>
      <c r="B76" s="211" t="s">
        <v>420</v>
      </c>
      <c r="C76" s="223" t="s">
        <v>1449</v>
      </c>
      <c r="D76" s="224" t="s">
        <v>880</v>
      </c>
      <c r="E76" s="223" t="s">
        <v>1720</v>
      </c>
      <c r="F76" s="223" t="s">
        <v>1795</v>
      </c>
      <c r="G76" s="220" t="s">
        <v>1190</v>
      </c>
      <c r="H76" s="220" t="s">
        <v>1191</v>
      </c>
      <c r="K76" s="256">
        <v>538</v>
      </c>
      <c r="L76" s="222" t="s">
        <v>1351</v>
      </c>
    </row>
    <row r="77" spans="1:12" ht="15" x14ac:dyDescent="0.25">
      <c r="A77" s="225" t="s">
        <v>421</v>
      </c>
      <c r="B77" s="211" t="s">
        <v>422</v>
      </c>
      <c r="C77" s="223" t="s">
        <v>1422</v>
      </c>
      <c r="D77" s="223" t="s">
        <v>1700</v>
      </c>
      <c r="E77" s="223" t="s">
        <v>1495</v>
      </c>
      <c r="F77" s="223" t="s">
        <v>999</v>
      </c>
      <c r="G77" s="220" t="s">
        <v>1192</v>
      </c>
      <c r="H77" s="220" t="s">
        <v>1193</v>
      </c>
      <c r="K77" s="256">
        <v>539</v>
      </c>
      <c r="L77" s="222" t="s">
        <v>1352</v>
      </c>
    </row>
    <row r="78" spans="1:12" ht="15" x14ac:dyDescent="0.25">
      <c r="A78" s="225" t="s">
        <v>423</v>
      </c>
      <c r="B78" s="211" t="s">
        <v>424</v>
      </c>
      <c r="C78" s="223" t="s">
        <v>1428</v>
      </c>
      <c r="D78" s="224" t="s">
        <v>870</v>
      </c>
      <c r="E78" s="223" t="s">
        <v>1782</v>
      </c>
      <c r="F78" s="223" t="s">
        <v>1783</v>
      </c>
      <c r="G78" s="220" t="s">
        <v>1194</v>
      </c>
      <c r="H78" s="220" t="s">
        <v>1195</v>
      </c>
      <c r="K78" s="256">
        <v>540</v>
      </c>
      <c r="L78" s="222" t="s">
        <v>1353</v>
      </c>
    </row>
    <row r="79" spans="1:12" ht="15" x14ac:dyDescent="0.25">
      <c r="A79" s="225" t="s">
        <v>425</v>
      </c>
      <c r="B79" s="211" t="s">
        <v>426</v>
      </c>
      <c r="C79" s="223" t="s">
        <v>1429</v>
      </c>
      <c r="D79" s="223" t="s">
        <v>763</v>
      </c>
      <c r="E79" s="223" t="s">
        <v>1505</v>
      </c>
      <c r="F79" s="223" t="s">
        <v>961</v>
      </c>
      <c r="G79" s="220" t="s">
        <v>558</v>
      </c>
      <c r="H79" s="220" t="s">
        <v>1196</v>
      </c>
      <c r="K79" s="256">
        <v>541</v>
      </c>
      <c r="L79" s="222" t="s">
        <v>1354</v>
      </c>
    </row>
    <row r="80" spans="1:12" ht="15" x14ac:dyDescent="0.25">
      <c r="A80" s="225" t="s">
        <v>427</v>
      </c>
      <c r="B80" s="211" t="s">
        <v>428</v>
      </c>
      <c r="C80" s="223" t="s">
        <v>1623</v>
      </c>
      <c r="D80" s="224" t="s">
        <v>1624</v>
      </c>
      <c r="E80" s="223" t="s">
        <v>1786</v>
      </c>
      <c r="F80" s="223" t="s">
        <v>1787</v>
      </c>
      <c r="G80" s="220" t="s">
        <v>1197</v>
      </c>
      <c r="H80" s="220" t="s">
        <v>1198</v>
      </c>
      <c r="K80" s="256">
        <v>542</v>
      </c>
      <c r="L80" s="222" t="s">
        <v>1355</v>
      </c>
    </row>
    <row r="81" spans="1:12" ht="15" x14ac:dyDescent="0.25">
      <c r="A81" s="225" t="s">
        <v>429</v>
      </c>
      <c r="B81" s="211" t="s">
        <v>430</v>
      </c>
      <c r="C81" s="237" t="s">
        <v>1617</v>
      </c>
      <c r="D81" s="216" t="s">
        <v>764</v>
      </c>
      <c r="E81" s="223" t="s">
        <v>1780</v>
      </c>
      <c r="F81" s="223" t="s">
        <v>1781</v>
      </c>
      <c r="G81" s="220" t="s">
        <v>1199</v>
      </c>
      <c r="H81" s="220" t="s">
        <v>1200</v>
      </c>
      <c r="K81" s="256">
        <v>543</v>
      </c>
      <c r="L81" s="222" t="s">
        <v>1356</v>
      </c>
    </row>
    <row r="82" spans="1:12" ht="15" x14ac:dyDescent="0.25">
      <c r="A82" s="225" t="s">
        <v>431</v>
      </c>
      <c r="B82" s="211" t="s">
        <v>432</v>
      </c>
      <c r="C82" s="223" t="s">
        <v>1612</v>
      </c>
      <c r="D82" s="224" t="s">
        <v>914</v>
      </c>
      <c r="E82" s="223" t="s">
        <v>91</v>
      </c>
      <c r="F82" s="223" t="s">
        <v>1005</v>
      </c>
      <c r="G82" s="220" t="s">
        <v>1201</v>
      </c>
      <c r="H82" s="220" t="s">
        <v>1202</v>
      </c>
      <c r="K82" s="256">
        <v>544</v>
      </c>
      <c r="L82" s="222" t="s">
        <v>1357</v>
      </c>
    </row>
    <row r="83" spans="1:12" ht="15" x14ac:dyDescent="0.25">
      <c r="A83" s="225" t="s">
        <v>433</v>
      </c>
      <c r="B83" s="211" t="s">
        <v>434</v>
      </c>
      <c r="C83" s="223" t="s">
        <v>1868</v>
      </c>
      <c r="D83" s="263" t="s">
        <v>1872</v>
      </c>
      <c r="E83" s="223" t="s">
        <v>757</v>
      </c>
      <c r="F83" s="223" t="s">
        <v>959</v>
      </c>
      <c r="G83" s="220" t="s">
        <v>1203</v>
      </c>
      <c r="H83" s="220" t="s">
        <v>1204</v>
      </c>
      <c r="K83" s="256">
        <v>545</v>
      </c>
      <c r="L83" s="222" t="s">
        <v>1358</v>
      </c>
    </row>
    <row r="84" spans="1:12" ht="15" x14ac:dyDescent="0.25">
      <c r="A84" s="225" t="s">
        <v>435</v>
      </c>
      <c r="B84" s="211" t="s">
        <v>436</v>
      </c>
      <c r="C84" s="223" t="s">
        <v>1869</v>
      </c>
      <c r="D84" s="263" t="s">
        <v>1873</v>
      </c>
      <c r="E84" s="223" t="s">
        <v>1450</v>
      </c>
      <c r="F84" s="223" t="s">
        <v>1037</v>
      </c>
      <c r="G84" s="220" t="s">
        <v>1205</v>
      </c>
      <c r="H84" s="220" t="s">
        <v>1206</v>
      </c>
      <c r="K84" s="256">
        <v>546</v>
      </c>
      <c r="L84" s="222" t="s">
        <v>1359</v>
      </c>
    </row>
    <row r="85" spans="1:12" ht="15" x14ac:dyDescent="0.25">
      <c r="A85" s="225" t="s">
        <v>437</v>
      </c>
      <c r="B85" s="211" t="s">
        <v>438</v>
      </c>
      <c r="C85" s="223" t="s">
        <v>1870</v>
      </c>
      <c r="D85" s="263" t="s">
        <v>1874</v>
      </c>
      <c r="E85" s="223" t="s">
        <v>1510</v>
      </c>
      <c r="F85" s="223" t="s">
        <v>960</v>
      </c>
      <c r="G85" s="220" t="s">
        <v>1207</v>
      </c>
      <c r="H85" s="220" t="s">
        <v>1208</v>
      </c>
      <c r="K85" s="256">
        <v>547</v>
      </c>
      <c r="L85" s="222" t="s">
        <v>1360</v>
      </c>
    </row>
    <row r="86" spans="1:12" ht="15" x14ac:dyDescent="0.25">
      <c r="A86" s="225" t="s">
        <v>439</v>
      </c>
      <c r="B86" s="211" t="s">
        <v>440</v>
      </c>
      <c r="C86" s="223" t="s">
        <v>1871</v>
      </c>
      <c r="D86" s="263" t="s">
        <v>1875</v>
      </c>
      <c r="E86" s="223" t="s">
        <v>470</v>
      </c>
      <c r="F86" s="223" t="s">
        <v>949</v>
      </c>
      <c r="G86" s="220" t="s">
        <v>1209</v>
      </c>
      <c r="H86" s="220" t="s">
        <v>1210</v>
      </c>
      <c r="K86" s="256">
        <v>548</v>
      </c>
      <c r="L86" s="222" t="s">
        <v>1361</v>
      </c>
    </row>
    <row r="87" spans="1:12" ht="15" x14ac:dyDescent="0.25">
      <c r="A87" s="225" t="s">
        <v>441</v>
      </c>
      <c r="B87" s="211" t="s">
        <v>442</v>
      </c>
      <c r="C87" s="223" t="s">
        <v>1642</v>
      </c>
      <c r="D87" s="223" t="s">
        <v>851</v>
      </c>
      <c r="E87" s="223" t="s">
        <v>476</v>
      </c>
      <c r="F87" s="223" t="s">
        <v>962</v>
      </c>
      <c r="G87" s="220" t="s">
        <v>1211</v>
      </c>
      <c r="H87" s="220" t="s">
        <v>1212</v>
      </c>
      <c r="K87" s="256">
        <v>549</v>
      </c>
      <c r="L87" s="222" t="s">
        <v>1362</v>
      </c>
    </row>
    <row r="88" spans="1:12" ht="15" x14ac:dyDescent="0.25">
      <c r="A88" s="225" t="s">
        <v>443</v>
      </c>
      <c r="B88" s="211" t="s">
        <v>444</v>
      </c>
      <c r="C88" s="223" t="s">
        <v>429</v>
      </c>
      <c r="D88" s="224" t="s">
        <v>812</v>
      </c>
      <c r="E88" s="223" t="s">
        <v>1457</v>
      </c>
      <c r="F88" s="223" t="s">
        <v>1011</v>
      </c>
      <c r="G88" s="220" t="s">
        <v>1213</v>
      </c>
      <c r="H88" s="220" t="s">
        <v>1214</v>
      </c>
      <c r="K88" s="256">
        <v>550</v>
      </c>
      <c r="L88" s="222" t="s">
        <v>1363</v>
      </c>
    </row>
    <row r="89" spans="1:12" ht="15" x14ac:dyDescent="0.25">
      <c r="A89" s="225" t="s">
        <v>445</v>
      </c>
      <c r="B89" s="211" t="s">
        <v>446</v>
      </c>
      <c r="C89" s="223" t="s">
        <v>1705</v>
      </c>
      <c r="D89" s="223" t="s">
        <v>814</v>
      </c>
      <c r="E89" s="223" t="s">
        <v>1535</v>
      </c>
      <c r="F89" s="223" t="s">
        <v>977</v>
      </c>
      <c r="G89" s="220" t="s">
        <v>1215</v>
      </c>
      <c r="H89" s="220" t="s">
        <v>1216</v>
      </c>
      <c r="K89" s="256">
        <v>551</v>
      </c>
      <c r="L89" s="222" t="s">
        <v>1364</v>
      </c>
    </row>
    <row r="90" spans="1:12" ht="15" x14ac:dyDescent="0.25">
      <c r="A90" s="250" t="s">
        <v>1815</v>
      </c>
      <c r="B90" s="211" t="s">
        <v>1816</v>
      </c>
      <c r="C90" s="223" t="s">
        <v>1440</v>
      </c>
      <c r="D90" s="224" t="s">
        <v>825</v>
      </c>
      <c r="E90" s="223" t="s">
        <v>1534</v>
      </c>
      <c r="F90" s="223" t="s">
        <v>974</v>
      </c>
      <c r="G90" s="220" t="s">
        <v>1217</v>
      </c>
      <c r="H90" s="220" t="s">
        <v>1218</v>
      </c>
      <c r="K90" s="256">
        <v>552</v>
      </c>
      <c r="L90" s="222" t="s">
        <v>1365</v>
      </c>
    </row>
    <row r="91" spans="1:12" ht="15" x14ac:dyDescent="0.25">
      <c r="A91" s="225" t="s">
        <v>447</v>
      </c>
      <c r="B91" s="211" t="s">
        <v>289</v>
      </c>
      <c r="C91" s="223" t="s">
        <v>1892</v>
      </c>
      <c r="D91" s="263" t="s">
        <v>1893</v>
      </c>
      <c r="E91" s="223" t="s">
        <v>1789</v>
      </c>
      <c r="F91" s="223" t="s">
        <v>1790</v>
      </c>
      <c r="G91" s="220" t="s">
        <v>1219</v>
      </c>
      <c r="H91" s="220" t="s">
        <v>1220</v>
      </c>
      <c r="K91" s="256">
        <v>553</v>
      </c>
      <c r="L91" s="222" t="s">
        <v>1366</v>
      </c>
    </row>
    <row r="92" spans="1:12" ht="15" x14ac:dyDescent="0.25">
      <c r="A92" s="225" t="s">
        <v>448</v>
      </c>
      <c r="B92" s="211" t="s">
        <v>449</v>
      </c>
      <c r="C92" s="223" t="s">
        <v>1566</v>
      </c>
      <c r="D92" s="223" t="s">
        <v>827</v>
      </c>
      <c r="E92" s="223" t="s">
        <v>1549</v>
      </c>
      <c r="F92" s="223" t="s">
        <v>973</v>
      </c>
      <c r="G92" s="220" t="s">
        <v>1221</v>
      </c>
      <c r="H92" s="220" t="s">
        <v>1222</v>
      </c>
      <c r="K92" s="256">
        <v>554</v>
      </c>
      <c r="L92" s="222" t="s">
        <v>1367</v>
      </c>
    </row>
    <row r="93" spans="1:12" ht="15" x14ac:dyDescent="0.25">
      <c r="A93" s="225" t="s">
        <v>450</v>
      </c>
      <c r="B93" s="211" t="s">
        <v>451</v>
      </c>
      <c r="C93" s="223" t="s">
        <v>1649</v>
      </c>
      <c r="D93" s="224" t="s">
        <v>894</v>
      </c>
      <c r="E93" s="223" t="s">
        <v>1520</v>
      </c>
      <c r="F93" s="223" t="s">
        <v>1022</v>
      </c>
      <c r="G93" s="220" t="s">
        <v>1223</v>
      </c>
      <c r="H93" s="220" t="s">
        <v>1224</v>
      </c>
      <c r="K93" s="256">
        <v>555</v>
      </c>
      <c r="L93" s="222" t="s">
        <v>1368</v>
      </c>
    </row>
    <row r="94" spans="1:12" ht="15" x14ac:dyDescent="0.25">
      <c r="A94" s="225" t="s">
        <v>452</v>
      </c>
      <c r="B94" s="211" t="s">
        <v>453</v>
      </c>
      <c r="C94" s="223" t="s">
        <v>1660</v>
      </c>
      <c r="D94" s="223" t="s">
        <v>903</v>
      </c>
      <c r="E94" s="223" t="s">
        <v>1511</v>
      </c>
      <c r="F94" s="223" t="s">
        <v>955</v>
      </c>
      <c r="G94" s="220" t="s">
        <v>1225</v>
      </c>
      <c r="H94" s="220" t="s">
        <v>1226</v>
      </c>
      <c r="K94" s="256">
        <v>556</v>
      </c>
      <c r="L94" s="222" t="s">
        <v>1369</v>
      </c>
    </row>
    <row r="95" spans="1:12" ht="15" x14ac:dyDescent="0.25">
      <c r="A95" s="225" t="s">
        <v>454</v>
      </c>
      <c r="B95" s="211" t="s">
        <v>455</v>
      </c>
      <c r="C95" s="223" t="s">
        <v>1661</v>
      </c>
      <c r="D95" s="224" t="s">
        <v>904</v>
      </c>
      <c r="E95" s="223" t="s">
        <v>1509</v>
      </c>
      <c r="F95" s="223" t="s">
        <v>990</v>
      </c>
      <c r="G95" s="220" t="s">
        <v>1227</v>
      </c>
      <c r="H95" s="220" t="s">
        <v>1228</v>
      </c>
      <c r="K95" s="256">
        <v>557</v>
      </c>
      <c r="L95" s="222" t="s">
        <v>1370</v>
      </c>
    </row>
    <row r="96" spans="1:12" ht="15" x14ac:dyDescent="0.25">
      <c r="A96" s="225" t="s">
        <v>456</v>
      </c>
      <c r="B96" s="211" t="s">
        <v>457</v>
      </c>
      <c r="C96" s="223" t="s">
        <v>1662</v>
      </c>
      <c r="D96" s="223" t="s">
        <v>905</v>
      </c>
      <c r="E96" s="223" t="s">
        <v>1540</v>
      </c>
      <c r="F96" s="223" t="s">
        <v>966</v>
      </c>
      <c r="G96" s="220" t="s">
        <v>1229</v>
      </c>
      <c r="H96" s="220" t="s">
        <v>1230</v>
      </c>
      <c r="K96" s="256">
        <v>558</v>
      </c>
      <c r="L96" s="222" t="s">
        <v>1371</v>
      </c>
    </row>
    <row r="97" spans="1:12" ht="15" x14ac:dyDescent="0.25">
      <c r="A97" s="225" t="s">
        <v>458</v>
      </c>
      <c r="B97" s="211" t="s">
        <v>459</v>
      </c>
      <c r="C97" s="223" t="s">
        <v>1663</v>
      </c>
      <c r="D97" s="224" t="s">
        <v>906</v>
      </c>
      <c r="E97" s="223" t="s">
        <v>1710</v>
      </c>
      <c r="F97" s="223" t="s">
        <v>1788</v>
      </c>
      <c r="G97" s="220" t="s">
        <v>1231</v>
      </c>
      <c r="H97" s="220" t="s">
        <v>1232</v>
      </c>
      <c r="K97" s="256">
        <v>559</v>
      </c>
      <c r="L97" s="222" t="s">
        <v>1372</v>
      </c>
    </row>
    <row r="98" spans="1:12" ht="15" x14ac:dyDescent="0.25">
      <c r="A98" s="225" t="s">
        <v>460</v>
      </c>
      <c r="B98" s="211" t="s">
        <v>461</v>
      </c>
      <c r="C98" s="223" t="s">
        <v>1650</v>
      </c>
      <c r="D98" s="223" t="s">
        <v>895</v>
      </c>
      <c r="E98" s="223" t="s">
        <v>1513</v>
      </c>
      <c r="F98" s="223" t="s">
        <v>1008</v>
      </c>
      <c r="G98" s="220" t="s">
        <v>1233</v>
      </c>
      <c r="H98" s="220" t="s">
        <v>1234</v>
      </c>
      <c r="K98" s="256">
        <v>600</v>
      </c>
      <c r="L98" s="222" t="s">
        <v>1373</v>
      </c>
    </row>
    <row r="99" spans="1:12" ht="15" x14ac:dyDescent="0.25">
      <c r="A99" s="225" t="s">
        <v>462</v>
      </c>
      <c r="B99" s="211" t="s">
        <v>463</v>
      </c>
      <c r="C99" s="223" t="s">
        <v>1651</v>
      </c>
      <c r="D99" s="224" t="s">
        <v>896</v>
      </c>
      <c r="E99" s="223" t="s">
        <v>496</v>
      </c>
      <c r="F99" s="223" t="s">
        <v>976</v>
      </c>
      <c r="G99" s="220" t="s">
        <v>1235</v>
      </c>
      <c r="H99" s="220" t="s">
        <v>1236</v>
      </c>
      <c r="K99" s="256">
        <v>640</v>
      </c>
      <c r="L99" s="222" t="s">
        <v>1374</v>
      </c>
    </row>
    <row r="100" spans="1:12" ht="15" x14ac:dyDescent="0.25">
      <c r="A100" s="225" t="s">
        <v>464</v>
      </c>
      <c r="B100" s="211" t="s">
        <v>465</v>
      </c>
      <c r="C100" s="223" t="s">
        <v>1652</v>
      </c>
      <c r="D100" s="223" t="s">
        <v>897</v>
      </c>
      <c r="E100" s="223" t="s">
        <v>1453</v>
      </c>
      <c r="F100" s="223" t="s">
        <v>975</v>
      </c>
      <c r="G100" s="220" t="s">
        <v>1237</v>
      </c>
      <c r="H100" s="220" t="s">
        <v>1238</v>
      </c>
      <c r="K100" s="256">
        <v>641</v>
      </c>
      <c r="L100" s="222" t="s">
        <v>1375</v>
      </c>
    </row>
    <row r="101" spans="1:12" ht="15" x14ac:dyDescent="0.25">
      <c r="A101" s="225" t="s">
        <v>466</v>
      </c>
      <c r="B101" s="211" t="s">
        <v>467</v>
      </c>
      <c r="C101" s="223" t="s">
        <v>1653</v>
      </c>
      <c r="D101" s="224" t="s">
        <v>898</v>
      </c>
      <c r="E101" s="223" t="s">
        <v>1430</v>
      </c>
      <c r="F101" s="223" t="s">
        <v>984</v>
      </c>
      <c r="G101" s="220" t="s">
        <v>1239</v>
      </c>
      <c r="H101" s="220" t="s">
        <v>1240</v>
      </c>
      <c r="K101" s="256">
        <v>642</v>
      </c>
      <c r="L101" s="222" t="s">
        <v>1376</v>
      </c>
    </row>
    <row r="102" spans="1:12" ht="15" x14ac:dyDescent="0.25">
      <c r="A102" s="225" t="s">
        <v>468</v>
      </c>
      <c r="B102" s="211" t="s">
        <v>469</v>
      </c>
      <c r="C102" s="223" t="s">
        <v>1654</v>
      </c>
      <c r="D102" s="223" t="s">
        <v>899</v>
      </c>
      <c r="E102" s="223" t="s">
        <v>1541</v>
      </c>
      <c r="F102" s="223" t="s">
        <v>94</v>
      </c>
      <c r="G102" s="220" t="s">
        <v>1241</v>
      </c>
      <c r="H102" s="220" t="s">
        <v>1242</v>
      </c>
      <c r="K102" s="256">
        <v>643</v>
      </c>
      <c r="L102" s="222" t="s">
        <v>1377</v>
      </c>
    </row>
    <row r="103" spans="1:12" ht="15" x14ac:dyDescent="0.25">
      <c r="A103" s="225" t="s">
        <v>470</v>
      </c>
      <c r="B103" s="211" t="s">
        <v>471</v>
      </c>
      <c r="C103" s="223" t="s">
        <v>1655</v>
      </c>
      <c r="D103" s="224" t="s">
        <v>900</v>
      </c>
      <c r="E103" s="223" t="s">
        <v>1438</v>
      </c>
      <c r="F103" s="223" t="s">
        <v>981</v>
      </c>
      <c r="G103" s="220" t="s">
        <v>1243</v>
      </c>
      <c r="H103" s="220" t="s">
        <v>1244</v>
      </c>
      <c r="K103" s="256">
        <v>666</v>
      </c>
      <c r="L103" s="222" t="s">
        <v>1378</v>
      </c>
    </row>
    <row r="104" spans="1:12" ht="15" x14ac:dyDescent="0.25">
      <c r="A104" s="225" t="s">
        <v>472</v>
      </c>
      <c r="B104" s="211" t="s">
        <v>473</v>
      </c>
      <c r="C104" s="223" t="s">
        <v>1656</v>
      </c>
      <c r="D104" s="223" t="s">
        <v>901</v>
      </c>
      <c r="E104" s="223" t="s">
        <v>1479</v>
      </c>
      <c r="F104" s="223" t="s">
        <v>1480</v>
      </c>
      <c r="G104" s="220" t="s">
        <v>1245</v>
      </c>
      <c r="H104" s="220" t="s">
        <v>1246</v>
      </c>
      <c r="K104" s="256">
        <v>704</v>
      </c>
      <c r="L104" s="222" t="s">
        <v>1379</v>
      </c>
    </row>
    <row r="105" spans="1:12" ht="15" x14ac:dyDescent="0.25">
      <c r="A105" s="225" t="s">
        <v>474</v>
      </c>
      <c r="B105" s="211" t="s">
        <v>475</v>
      </c>
      <c r="C105" s="223" t="s">
        <v>1657</v>
      </c>
      <c r="D105" s="224" t="s">
        <v>902</v>
      </c>
      <c r="E105" s="223" t="s">
        <v>1486</v>
      </c>
      <c r="F105" s="223" t="s">
        <v>1487</v>
      </c>
      <c r="G105" s="220" t="s">
        <v>1247</v>
      </c>
      <c r="H105" s="220" t="s">
        <v>1248</v>
      </c>
      <c r="K105" s="256">
        <v>705</v>
      </c>
      <c r="L105" s="222" t="s">
        <v>11</v>
      </c>
    </row>
    <row r="106" spans="1:12" ht="15" x14ac:dyDescent="0.25">
      <c r="A106" s="225" t="s">
        <v>476</v>
      </c>
      <c r="B106" s="211" t="s">
        <v>477</v>
      </c>
      <c r="C106" s="223" t="s">
        <v>1593</v>
      </c>
      <c r="D106" s="223" t="s">
        <v>884</v>
      </c>
      <c r="E106" s="223" t="s">
        <v>1473</v>
      </c>
      <c r="F106" s="223" t="s">
        <v>1474</v>
      </c>
      <c r="G106" s="220" t="s">
        <v>1249</v>
      </c>
      <c r="H106" s="220" t="s">
        <v>1250</v>
      </c>
      <c r="K106" s="256">
        <v>706</v>
      </c>
      <c r="L106" s="222" t="s">
        <v>1380</v>
      </c>
    </row>
    <row r="107" spans="1:12" ht="15" x14ac:dyDescent="0.25">
      <c r="A107" s="225" t="s">
        <v>478</v>
      </c>
      <c r="B107" s="211" t="s">
        <v>479</v>
      </c>
      <c r="C107" s="223" t="s">
        <v>1595</v>
      </c>
      <c r="D107" s="224" t="s">
        <v>873</v>
      </c>
      <c r="E107" s="223" t="s">
        <v>1843</v>
      </c>
      <c r="F107" s="223" t="s">
        <v>1842</v>
      </c>
      <c r="G107" s="220" t="s">
        <v>1251</v>
      </c>
      <c r="H107" s="220" t="s">
        <v>1252</v>
      </c>
      <c r="K107" s="256">
        <v>707</v>
      </c>
      <c r="L107" s="222" t="s">
        <v>1381</v>
      </c>
    </row>
    <row r="108" spans="1:12" ht="15" x14ac:dyDescent="0.25">
      <c r="A108" s="225" t="s">
        <v>480</v>
      </c>
      <c r="B108" s="211" t="s">
        <v>481</v>
      </c>
      <c r="C108" s="223" t="s">
        <v>1720</v>
      </c>
      <c r="D108" s="223" t="s">
        <v>1721</v>
      </c>
      <c r="E108" s="223" t="s">
        <v>1465</v>
      </c>
      <c r="F108" s="223" t="s">
        <v>938</v>
      </c>
      <c r="G108" s="220" t="s">
        <v>1253</v>
      </c>
      <c r="H108" s="220" t="s">
        <v>1254</v>
      </c>
      <c r="K108" s="256">
        <v>712</v>
      </c>
      <c r="L108" s="222" t="s">
        <v>1382</v>
      </c>
    </row>
    <row r="109" spans="1:12" ht="15" x14ac:dyDescent="0.25">
      <c r="A109" s="225" t="s">
        <v>482</v>
      </c>
      <c r="B109" s="211" t="s">
        <v>483</v>
      </c>
      <c r="C109" s="237" t="s">
        <v>1670</v>
      </c>
      <c r="D109" s="239" t="s">
        <v>760</v>
      </c>
      <c r="E109" s="223" t="s">
        <v>1805</v>
      </c>
      <c r="F109" s="223" t="s">
        <v>1806</v>
      </c>
      <c r="G109" s="220" t="s">
        <v>1255</v>
      </c>
      <c r="H109" s="220" t="s">
        <v>1256</v>
      </c>
      <c r="K109" s="256">
        <v>713</v>
      </c>
      <c r="L109" s="222" t="s">
        <v>1383</v>
      </c>
    </row>
    <row r="110" spans="1:12" ht="15" x14ac:dyDescent="0.25">
      <c r="A110" s="225" t="s">
        <v>484</v>
      </c>
      <c r="B110" s="211" t="s">
        <v>485</v>
      </c>
      <c r="C110" s="223" t="s">
        <v>1602</v>
      </c>
      <c r="D110" s="223" t="s">
        <v>828</v>
      </c>
      <c r="E110" s="223" t="s">
        <v>1803</v>
      </c>
      <c r="F110" s="223" t="s">
        <v>1804</v>
      </c>
      <c r="G110" s="220" t="s">
        <v>1257</v>
      </c>
      <c r="H110" s="220" t="s">
        <v>1258</v>
      </c>
      <c r="K110" s="256">
        <v>721</v>
      </c>
      <c r="L110" s="222" t="s">
        <v>1384</v>
      </c>
    </row>
    <row r="111" spans="1:12" ht="15" x14ac:dyDescent="0.25">
      <c r="A111" s="225" t="s">
        <v>486</v>
      </c>
      <c r="B111" s="211" t="s">
        <v>487</v>
      </c>
      <c r="C111" s="223" t="s">
        <v>1505</v>
      </c>
      <c r="D111" s="224" t="s">
        <v>1671</v>
      </c>
      <c r="E111" s="223" t="s">
        <v>1481</v>
      </c>
      <c r="F111" s="223" t="s">
        <v>1482</v>
      </c>
      <c r="G111" s="220" t="s">
        <v>1259</v>
      </c>
      <c r="H111" s="220" t="s">
        <v>1260</v>
      </c>
      <c r="K111" s="256">
        <v>722</v>
      </c>
      <c r="L111" s="222" t="s">
        <v>1385</v>
      </c>
    </row>
    <row r="112" spans="1:12" ht="15" x14ac:dyDescent="0.25">
      <c r="A112" s="225" t="s">
        <v>488</v>
      </c>
      <c r="B112" s="211" t="s">
        <v>489</v>
      </c>
      <c r="C112" s="223" t="s">
        <v>91</v>
      </c>
      <c r="D112" s="223" t="s">
        <v>847</v>
      </c>
      <c r="E112" s="223" t="s">
        <v>1464</v>
      </c>
      <c r="F112" s="223" t="s">
        <v>967</v>
      </c>
      <c r="G112" s="220" t="s">
        <v>1261</v>
      </c>
      <c r="H112" s="220" t="s">
        <v>1262</v>
      </c>
      <c r="K112" s="256">
        <v>723</v>
      </c>
      <c r="L112" s="222" t="s">
        <v>1386</v>
      </c>
    </row>
    <row r="113" spans="1:12" ht="15" x14ac:dyDescent="0.25">
      <c r="A113" s="225" t="s">
        <v>490</v>
      </c>
      <c r="B113" s="211" t="s">
        <v>491</v>
      </c>
      <c r="C113" s="223" t="s">
        <v>757</v>
      </c>
      <c r="D113" s="224" t="s">
        <v>757</v>
      </c>
      <c r="E113" s="223" t="s">
        <v>1462</v>
      </c>
      <c r="F113" s="223" t="s">
        <v>921</v>
      </c>
      <c r="G113" s="220" t="s">
        <v>1263</v>
      </c>
      <c r="H113" s="220" t="s">
        <v>1222</v>
      </c>
      <c r="K113" s="256">
        <v>724</v>
      </c>
      <c r="L113" s="222" t="s">
        <v>1387</v>
      </c>
    </row>
    <row r="114" spans="1:12" ht="15" x14ac:dyDescent="0.25">
      <c r="A114" s="225" t="s">
        <v>492</v>
      </c>
      <c r="B114" s="211" t="s">
        <v>493</v>
      </c>
      <c r="C114" s="223" t="s">
        <v>1584</v>
      </c>
      <c r="D114" s="223" t="s">
        <v>1585</v>
      </c>
      <c r="E114" s="223" t="s">
        <v>1463</v>
      </c>
      <c r="F114" s="223" t="s">
        <v>1021</v>
      </c>
      <c r="G114" s="220" t="s">
        <v>1264</v>
      </c>
      <c r="H114" s="220" t="s">
        <v>1265</v>
      </c>
      <c r="K114" s="256">
        <v>725</v>
      </c>
      <c r="L114" s="222" t="s">
        <v>1388</v>
      </c>
    </row>
    <row r="115" spans="1:12" ht="15" x14ac:dyDescent="0.25">
      <c r="A115" s="225" t="s">
        <v>494</v>
      </c>
      <c r="B115" s="211" t="s">
        <v>495</v>
      </c>
      <c r="C115" s="223" t="s">
        <v>470</v>
      </c>
      <c r="D115" s="224" t="s">
        <v>793</v>
      </c>
      <c r="E115" s="223" t="s">
        <v>1467</v>
      </c>
      <c r="F115" s="223" t="s">
        <v>932</v>
      </c>
      <c r="G115" s="220" t="s">
        <v>1266</v>
      </c>
      <c r="H115" s="220" t="s">
        <v>1267</v>
      </c>
      <c r="K115" s="256">
        <v>726</v>
      </c>
      <c r="L115" s="222" t="s">
        <v>1389</v>
      </c>
    </row>
    <row r="116" spans="1:12" ht="15" x14ac:dyDescent="0.25">
      <c r="A116" s="225" t="s">
        <v>496</v>
      </c>
      <c r="B116" s="211" t="s">
        <v>497</v>
      </c>
      <c r="C116" s="223" t="s">
        <v>1567</v>
      </c>
      <c r="D116" s="224" t="s">
        <v>876</v>
      </c>
      <c r="E116" s="223" t="s">
        <v>1761</v>
      </c>
      <c r="F116" s="223" t="s">
        <v>1762</v>
      </c>
      <c r="G116" s="220" t="s">
        <v>1268</v>
      </c>
      <c r="H116" s="220" t="s">
        <v>1265</v>
      </c>
      <c r="K116" s="256">
        <v>727</v>
      </c>
      <c r="L116" s="222" t="s">
        <v>1390</v>
      </c>
    </row>
    <row r="117" spans="1:12" ht="15" x14ac:dyDescent="0.25">
      <c r="A117" s="225" t="s">
        <v>498</v>
      </c>
      <c r="B117" s="211" t="s">
        <v>499</v>
      </c>
      <c r="C117" s="223" t="s">
        <v>1569</v>
      </c>
      <c r="D117" s="223" t="s">
        <v>877</v>
      </c>
      <c r="E117" s="223" t="s">
        <v>1852</v>
      </c>
      <c r="F117" s="223" t="s">
        <v>1853</v>
      </c>
      <c r="G117" s="220" t="s">
        <v>1269</v>
      </c>
      <c r="H117" s="220" t="s">
        <v>1265</v>
      </c>
      <c r="K117" s="256">
        <v>728</v>
      </c>
      <c r="L117" s="222" t="s">
        <v>1391</v>
      </c>
    </row>
    <row r="118" spans="1:12" ht="15" x14ac:dyDescent="0.25">
      <c r="A118" s="225" t="s">
        <v>500</v>
      </c>
      <c r="B118" s="211" t="s">
        <v>501</v>
      </c>
      <c r="C118" s="223" t="s">
        <v>1570</v>
      </c>
      <c r="D118" s="224" t="s">
        <v>878</v>
      </c>
      <c r="E118" s="223" t="s">
        <v>1477</v>
      </c>
      <c r="F118" s="223" t="s">
        <v>1478</v>
      </c>
      <c r="G118" s="220" t="s">
        <v>1270</v>
      </c>
      <c r="H118" s="220" t="s">
        <v>1271</v>
      </c>
      <c r="K118" s="256">
        <v>729</v>
      </c>
      <c r="L118" s="222" t="s">
        <v>1392</v>
      </c>
    </row>
    <row r="119" spans="1:12" ht="15" x14ac:dyDescent="0.25">
      <c r="A119" s="225" t="s">
        <v>502</v>
      </c>
      <c r="B119" s="211" t="s">
        <v>503</v>
      </c>
      <c r="C119" s="223" t="s">
        <v>1568</v>
      </c>
      <c r="D119" s="223" t="s">
        <v>879</v>
      </c>
      <c r="E119" s="223" t="s">
        <v>1460</v>
      </c>
      <c r="F119" s="223" t="s">
        <v>964</v>
      </c>
      <c r="G119" s="220" t="s">
        <v>1272</v>
      </c>
      <c r="H119" s="220" t="s">
        <v>1273</v>
      </c>
      <c r="K119" s="256">
        <v>734</v>
      </c>
      <c r="L119" s="222" t="s">
        <v>1393</v>
      </c>
    </row>
    <row r="120" spans="1:12" ht="15" x14ac:dyDescent="0.25">
      <c r="A120" s="225" t="s">
        <v>504</v>
      </c>
      <c r="B120" s="211" t="s">
        <v>218</v>
      </c>
      <c r="C120" s="223" t="s">
        <v>1658</v>
      </c>
      <c r="D120" s="224" t="s">
        <v>777</v>
      </c>
      <c r="E120" s="223" t="s">
        <v>1514</v>
      </c>
      <c r="F120" s="223" t="s">
        <v>956</v>
      </c>
      <c r="G120" s="220" t="s">
        <v>1274</v>
      </c>
      <c r="H120" s="220" t="s">
        <v>1275</v>
      </c>
      <c r="K120" s="256">
        <v>735</v>
      </c>
      <c r="L120" s="222" t="s">
        <v>1394</v>
      </c>
    </row>
    <row r="121" spans="1:12" ht="15" x14ac:dyDescent="0.25">
      <c r="A121" s="225" t="s">
        <v>505</v>
      </c>
      <c r="B121" s="211" t="s">
        <v>506</v>
      </c>
      <c r="C121" s="237" t="s">
        <v>1591</v>
      </c>
      <c r="D121" s="216" t="s">
        <v>785</v>
      </c>
      <c r="E121" s="223" t="s">
        <v>1484</v>
      </c>
      <c r="F121" s="223" t="s">
        <v>1485</v>
      </c>
      <c r="G121" s="279" t="s">
        <v>2174</v>
      </c>
      <c r="H121" s="279" t="s">
        <v>2175</v>
      </c>
      <c r="K121" s="256">
        <v>736</v>
      </c>
      <c r="L121" s="222" t="s">
        <v>1395</v>
      </c>
    </row>
    <row r="122" spans="1:12" ht="15" x14ac:dyDescent="0.25">
      <c r="A122" s="225" t="s">
        <v>507</v>
      </c>
      <c r="B122" s="211" t="s">
        <v>508</v>
      </c>
      <c r="C122" s="237" t="s">
        <v>1588</v>
      </c>
      <c r="D122" s="239" t="s">
        <v>780</v>
      </c>
      <c r="E122" s="223" t="s">
        <v>1854</v>
      </c>
      <c r="F122" s="223" t="s">
        <v>1857</v>
      </c>
      <c r="G122" s="220" t="s">
        <v>1276</v>
      </c>
      <c r="H122" s="220" t="s">
        <v>1277</v>
      </c>
      <c r="K122" s="256">
        <v>742</v>
      </c>
      <c r="L122" s="222" t="s">
        <v>1396</v>
      </c>
    </row>
    <row r="123" spans="1:12" ht="15" x14ac:dyDescent="0.25">
      <c r="A123" s="225" t="s">
        <v>509</v>
      </c>
      <c r="B123" s="211" t="s">
        <v>510</v>
      </c>
      <c r="C123" s="237" t="s">
        <v>1590</v>
      </c>
      <c r="D123" s="216" t="s">
        <v>791</v>
      </c>
      <c r="E123" s="223" t="s">
        <v>1855</v>
      </c>
      <c r="F123" s="223" t="s">
        <v>1858</v>
      </c>
      <c r="G123" s="220" t="s">
        <v>1278</v>
      </c>
      <c r="H123" s="220" t="s">
        <v>1279</v>
      </c>
      <c r="K123" s="256">
        <v>746</v>
      </c>
      <c r="L123" s="222" t="s">
        <v>1397</v>
      </c>
    </row>
    <row r="124" spans="1:12" ht="15" x14ac:dyDescent="0.25">
      <c r="A124" s="225" t="s">
        <v>511</v>
      </c>
      <c r="B124" s="211" t="s">
        <v>512</v>
      </c>
      <c r="C124" s="223" t="s">
        <v>1549</v>
      </c>
      <c r="D124" s="224" t="s">
        <v>818</v>
      </c>
      <c r="E124" s="223" t="s">
        <v>1856</v>
      </c>
      <c r="F124" s="223" t="s">
        <v>1859</v>
      </c>
      <c r="K124" s="256">
        <v>747</v>
      </c>
      <c r="L124" s="222" t="s">
        <v>1398</v>
      </c>
    </row>
    <row r="125" spans="1:12" ht="15" x14ac:dyDescent="0.25">
      <c r="A125" s="225" t="s">
        <v>513</v>
      </c>
      <c r="B125" s="211" t="s">
        <v>514</v>
      </c>
      <c r="C125" s="223" t="s">
        <v>1520</v>
      </c>
      <c r="D125" s="223" t="s">
        <v>863</v>
      </c>
      <c r="E125" s="223" t="s">
        <v>1461</v>
      </c>
      <c r="F125" s="223" t="s">
        <v>1038</v>
      </c>
      <c r="K125" s="256">
        <v>914</v>
      </c>
      <c r="L125" s="222" t="s">
        <v>1399</v>
      </c>
    </row>
    <row r="126" spans="1:12" ht="15" x14ac:dyDescent="0.25">
      <c r="A126" s="225" t="s">
        <v>515</v>
      </c>
      <c r="B126" s="211" t="s">
        <v>516</v>
      </c>
      <c r="C126" s="223" t="s">
        <v>1620</v>
      </c>
      <c r="D126" s="224" t="s">
        <v>862</v>
      </c>
      <c r="E126" s="223" t="s">
        <v>1524</v>
      </c>
      <c r="F126" s="223" t="s">
        <v>1026</v>
      </c>
      <c r="K126" s="256">
        <v>915</v>
      </c>
      <c r="L126" s="222" t="s">
        <v>1400</v>
      </c>
    </row>
    <row r="127" spans="1:12" ht="15" x14ac:dyDescent="0.25">
      <c r="A127" s="225" t="s">
        <v>517</v>
      </c>
      <c r="B127" s="211" t="s">
        <v>518</v>
      </c>
      <c r="C127" s="237" t="s">
        <v>1589</v>
      </c>
      <c r="D127" s="216" t="s">
        <v>769</v>
      </c>
      <c r="E127" s="223" t="s">
        <v>1527</v>
      </c>
      <c r="F127" s="223" t="s">
        <v>1030</v>
      </c>
      <c r="K127" s="256">
        <v>916</v>
      </c>
      <c r="L127" s="222" t="s">
        <v>1401</v>
      </c>
    </row>
    <row r="128" spans="1:12" ht="15" x14ac:dyDescent="0.25">
      <c r="A128" s="225" t="s">
        <v>519</v>
      </c>
      <c r="B128" s="211" t="s">
        <v>520</v>
      </c>
      <c r="C128" s="223" t="s">
        <v>1511</v>
      </c>
      <c r="D128" s="224" t="s">
        <v>797</v>
      </c>
      <c r="E128" s="223" t="s">
        <v>1526</v>
      </c>
      <c r="F128" s="223" t="s">
        <v>1029</v>
      </c>
      <c r="K128" s="256">
        <v>918</v>
      </c>
      <c r="L128" s="222" t="s">
        <v>1402</v>
      </c>
    </row>
    <row r="129" spans="1:12" ht="15" x14ac:dyDescent="0.25">
      <c r="A129" s="225" t="s">
        <v>521</v>
      </c>
      <c r="B129" s="211" t="s">
        <v>522</v>
      </c>
      <c r="C129" s="223" t="s">
        <v>1509</v>
      </c>
      <c r="D129" s="223" t="s">
        <v>831</v>
      </c>
      <c r="E129" s="223" t="s">
        <v>1525</v>
      </c>
      <c r="F129" s="223" t="s">
        <v>1027</v>
      </c>
      <c r="K129" s="256">
        <v>919</v>
      </c>
      <c r="L129" s="222" t="s">
        <v>1403</v>
      </c>
    </row>
    <row r="130" spans="1:12" ht="15" x14ac:dyDescent="0.25">
      <c r="A130" s="225" t="s">
        <v>523</v>
      </c>
      <c r="B130" s="211" t="s">
        <v>524</v>
      </c>
      <c r="C130" s="223" t="s">
        <v>1540</v>
      </c>
      <c r="D130" s="224" t="s">
        <v>804</v>
      </c>
      <c r="E130" s="223" t="s">
        <v>1458</v>
      </c>
      <c r="F130" s="223" t="s">
        <v>869</v>
      </c>
      <c r="K130" s="256">
        <v>920</v>
      </c>
      <c r="L130" s="222" t="s">
        <v>1404</v>
      </c>
    </row>
    <row r="131" spans="1:12" ht="15" x14ac:dyDescent="0.25">
      <c r="A131" s="225" t="s">
        <v>525</v>
      </c>
      <c r="B131" s="211" t="s">
        <v>526</v>
      </c>
      <c r="C131" s="223" t="s">
        <v>1710</v>
      </c>
      <c r="D131" s="223" t="s">
        <v>1711</v>
      </c>
      <c r="E131" s="223" t="s">
        <v>1439</v>
      </c>
      <c r="F131" s="223" t="s">
        <v>953</v>
      </c>
      <c r="K131" s="256">
        <v>921</v>
      </c>
      <c r="L131" s="222" t="s">
        <v>1405</v>
      </c>
    </row>
    <row r="132" spans="1:12" ht="15" x14ac:dyDescent="0.25">
      <c r="A132" s="225" t="s">
        <v>527</v>
      </c>
      <c r="B132" s="211" t="s">
        <v>528</v>
      </c>
      <c r="C132" s="223" t="s">
        <v>1513</v>
      </c>
      <c r="D132" s="224" t="s">
        <v>1724</v>
      </c>
      <c r="E132" s="223" t="s">
        <v>1523</v>
      </c>
      <c r="F132" s="223" t="s">
        <v>916</v>
      </c>
      <c r="K132" s="256">
        <v>936</v>
      </c>
      <c r="L132" s="222" t="s">
        <v>1406</v>
      </c>
    </row>
    <row r="133" spans="1:12" ht="15" x14ac:dyDescent="0.25">
      <c r="A133" s="225" t="s">
        <v>529</v>
      </c>
      <c r="B133" s="211" t="s">
        <v>530</v>
      </c>
      <c r="C133" s="223" t="s">
        <v>496</v>
      </c>
      <c r="D133" s="223" t="s">
        <v>820</v>
      </c>
      <c r="E133" s="223" t="s">
        <v>1469</v>
      </c>
      <c r="F133" s="223" t="s">
        <v>922</v>
      </c>
      <c r="K133" s="256">
        <v>937</v>
      </c>
      <c r="L133" s="222" t="s">
        <v>1407</v>
      </c>
    </row>
    <row r="134" spans="1:12" ht="15" x14ac:dyDescent="0.25">
      <c r="A134" s="225" t="s">
        <v>531</v>
      </c>
      <c r="B134" s="211" t="s">
        <v>532</v>
      </c>
      <c r="C134" s="223" t="s">
        <v>1119</v>
      </c>
      <c r="D134" s="224" t="s">
        <v>767</v>
      </c>
      <c r="E134" s="223" t="s">
        <v>1425</v>
      </c>
      <c r="F134" s="223" t="s">
        <v>238</v>
      </c>
      <c r="K134" s="256">
        <v>938</v>
      </c>
      <c r="L134" s="222" t="s">
        <v>1408</v>
      </c>
    </row>
    <row r="135" spans="1:12" ht="15" x14ac:dyDescent="0.25">
      <c r="A135" s="225" t="s">
        <v>533</v>
      </c>
      <c r="B135" s="211" t="s">
        <v>534</v>
      </c>
      <c r="C135" s="223" t="s">
        <v>1647</v>
      </c>
      <c r="D135" s="223" t="s">
        <v>872</v>
      </c>
      <c r="E135" s="223" t="s">
        <v>1468</v>
      </c>
      <c r="F135" s="223" t="s">
        <v>998</v>
      </c>
      <c r="K135" s="256">
        <v>987</v>
      </c>
      <c r="L135" s="222" t="s">
        <v>1409</v>
      </c>
    </row>
    <row r="136" spans="1:12" ht="15" x14ac:dyDescent="0.25">
      <c r="A136" s="225" t="s">
        <v>535</v>
      </c>
      <c r="B136" s="211" t="s">
        <v>536</v>
      </c>
      <c r="C136" s="223" t="s">
        <v>1646</v>
      </c>
      <c r="D136" s="223" t="s">
        <v>869</v>
      </c>
      <c r="E136" s="223" t="s">
        <v>1551</v>
      </c>
      <c r="F136" s="223" t="s">
        <v>1039</v>
      </c>
    </row>
    <row r="137" spans="1:12" ht="15" x14ac:dyDescent="0.25">
      <c r="A137" s="225" t="s">
        <v>537</v>
      </c>
      <c r="B137" s="211" t="s">
        <v>538</v>
      </c>
      <c r="C137" s="223" t="s">
        <v>1565</v>
      </c>
      <c r="D137" s="224" t="s">
        <v>868</v>
      </c>
      <c r="E137" s="223" t="s">
        <v>1497</v>
      </c>
      <c r="F137" s="223" t="s">
        <v>1028</v>
      </c>
    </row>
    <row r="138" spans="1:12" ht="15" x14ac:dyDescent="0.25">
      <c r="A138" s="225" t="s">
        <v>539</v>
      </c>
      <c r="B138" s="211" t="s">
        <v>540</v>
      </c>
      <c r="C138" s="223" t="s">
        <v>1453</v>
      </c>
      <c r="D138" s="223" t="s">
        <v>819</v>
      </c>
      <c r="E138" s="223" t="s">
        <v>1553</v>
      </c>
      <c r="F138" s="223" t="s">
        <v>1041</v>
      </c>
    </row>
    <row r="139" spans="1:12" ht="15" x14ac:dyDescent="0.25">
      <c r="A139" s="225" t="s">
        <v>541</v>
      </c>
      <c r="B139" s="211" t="s">
        <v>542</v>
      </c>
      <c r="C139" s="223" t="s">
        <v>1562</v>
      </c>
      <c r="D139" s="224" t="s">
        <v>770</v>
      </c>
      <c r="E139" s="223" t="s">
        <v>1517</v>
      </c>
      <c r="F139" s="223" t="s">
        <v>995</v>
      </c>
    </row>
    <row r="140" spans="1:12" ht="15" x14ac:dyDescent="0.25">
      <c r="A140" s="225" t="s">
        <v>543</v>
      </c>
      <c r="B140" s="211" t="s">
        <v>544</v>
      </c>
      <c r="C140" s="223" t="s">
        <v>1597</v>
      </c>
      <c r="D140" s="223" t="s">
        <v>1598</v>
      </c>
      <c r="E140" s="223" t="s">
        <v>1542</v>
      </c>
      <c r="F140" s="223" t="s">
        <v>1017</v>
      </c>
    </row>
    <row r="141" spans="1:12" ht="15" x14ac:dyDescent="0.25">
      <c r="A141" s="225" t="s">
        <v>545</v>
      </c>
      <c r="B141" s="211" t="s">
        <v>546</v>
      </c>
      <c r="C141" s="223" t="s">
        <v>1599</v>
      </c>
      <c r="D141" s="224" t="s">
        <v>1600</v>
      </c>
      <c r="E141" s="223" t="s">
        <v>1515</v>
      </c>
      <c r="F141" s="223" t="s">
        <v>979</v>
      </c>
    </row>
    <row r="142" spans="1:12" ht="15" x14ac:dyDescent="0.25">
      <c r="A142" s="225" t="s">
        <v>547</v>
      </c>
      <c r="B142" s="211" t="s">
        <v>548</v>
      </c>
      <c r="C142" s="223" t="s">
        <v>1632</v>
      </c>
      <c r="D142" s="223" t="s">
        <v>787</v>
      </c>
      <c r="E142" s="223" t="s">
        <v>1489</v>
      </c>
      <c r="F142" s="223" t="s">
        <v>923</v>
      </c>
    </row>
    <row r="143" spans="1:12" ht="15" x14ac:dyDescent="0.25">
      <c r="A143" s="225" t="s">
        <v>549</v>
      </c>
      <c r="B143" s="211" t="s">
        <v>270</v>
      </c>
      <c r="C143" s="223" t="s">
        <v>1633</v>
      </c>
      <c r="D143" s="224" t="s">
        <v>784</v>
      </c>
      <c r="E143" s="223" t="s">
        <v>1455</v>
      </c>
      <c r="F143" s="223" t="s">
        <v>994</v>
      </c>
    </row>
    <row r="144" spans="1:12" ht="15" x14ac:dyDescent="0.25">
      <c r="A144" s="225" t="s">
        <v>550</v>
      </c>
      <c r="B144" s="211" t="s">
        <v>551</v>
      </c>
      <c r="C144" s="223" t="s">
        <v>1643</v>
      </c>
      <c r="D144" s="223" t="s">
        <v>779</v>
      </c>
      <c r="E144" s="223" t="s">
        <v>584</v>
      </c>
      <c r="F144" s="223" t="s">
        <v>926</v>
      </c>
    </row>
    <row r="145" spans="1:6" ht="15" x14ac:dyDescent="0.25">
      <c r="A145" s="225" t="s">
        <v>552</v>
      </c>
      <c r="B145" s="211" t="s">
        <v>553</v>
      </c>
      <c r="C145" s="223" t="s">
        <v>1640</v>
      </c>
      <c r="D145" s="224" t="s">
        <v>790</v>
      </c>
      <c r="E145" s="223" t="s">
        <v>1518</v>
      </c>
      <c r="F145" s="223" t="s">
        <v>1025</v>
      </c>
    </row>
    <row r="146" spans="1:6" ht="15" x14ac:dyDescent="0.25">
      <c r="A146" s="225" t="s">
        <v>554</v>
      </c>
      <c r="B146" s="211" t="s">
        <v>555</v>
      </c>
      <c r="C146" s="223" t="s">
        <v>1659</v>
      </c>
      <c r="D146" s="223" t="s">
        <v>816</v>
      </c>
      <c r="E146" s="223" t="s">
        <v>588</v>
      </c>
      <c r="F146" s="223" t="s">
        <v>927</v>
      </c>
    </row>
    <row r="147" spans="1:6" ht="15" x14ac:dyDescent="0.25">
      <c r="A147" s="225" t="s">
        <v>556</v>
      </c>
      <c r="B147" s="211" t="s">
        <v>557</v>
      </c>
      <c r="C147" s="223" t="s">
        <v>1678</v>
      </c>
      <c r="D147" s="224" t="s">
        <v>1679</v>
      </c>
      <c r="E147" s="223" t="s">
        <v>1552</v>
      </c>
      <c r="F147" s="223" t="s">
        <v>1040</v>
      </c>
    </row>
    <row r="148" spans="1:6" ht="15" x14ac:dyDescent="0.25">
      <c r="A148" s="225" t="s">
        <v>558</v>
      </c>
      <c r="B148" s="211" t="s">
        <v>559</v>
      </c>
      <c r="C148" s="223" t="s">
        <v>1677</v>
      </c>
      <c r="D148" s="223" t="s">
        <v>1674</v>
      </c>
      <c r="E148" s="223" t="s">
        <v>10</v>
      </c>
      <c r="F148" s="223" t="s">
        <v>1019</v>
      </c>
    </row>
    <row r="149" spans="1:6" ht="15" x14ac:dyDescent="0.25">
      <c r="A149" s="225" t="s">
        <v>560</v>
      </c>
      <c r="B149" s="211" t="s">
        <v>561</v>
      </c>
      <c r="C149" s="223" t="s">
        <v>1714</v>
      </c>
      <c r="D149" s="224" t="s">
        <v>1715</v>
      </c>
      <c r="E149" s="223" t="s">
        <v>1543</v>
      </c>
      <c r="F149" s="223" t="s">
        <v>1016</v>
      </c>
    </row>
    <row r="150" spans="1:6" ht="15" x14ac:dyDescent="0.25">
      <c r="A150" s="225" t="s">
        <v>562</v>
      </c>
      <c r="B150" s="211" t="s">
        <v>563</v>
      </c>
      <c r="C150" s="223" t="s">
        <v>1694</v>
      </c>
      <c r="D150" s="223" t="s">
        <v>811</v>
      </c>
      <c r="E150" s="223" t="s">
        <v>627</v>
      </c>
      <c r="F150" s="223" t="s">
        <v>988</v>
      </c>
    </row>
    <row r="151" spans="1:6" ht="15" x14ac:dyDescent="0.25">
      <c r="A151" s="225" t="s">
        <v>564</v>
      </c>
      <c r="B151" s="211" t="s">
        <v>565</v>
      </c>
      <c r="C151" s="223" t="s">
        <v>1675</v>
      </c>
      <c r="D151" s="224" t="s">
        <v>1676</v>
      </c>
      <c r="E151" s="223" t="s">
        <v>629</v>
      </c>
      <c r="F151" s="223" t="s">
        <v>989</v>
      </c>
    </row>
    <row r="152" spans="1:6" ht="15" x14ac:dyDescent="0.25">
      <c r="A152" s="225" t="s">
        <v>566</v>
      </c>
      <c r="B152" s="211" t="s">
        <v>567</v>
      </c>
      <c r="C152" s="223" t="s">
        <v>1689</v>
      </c>
      <c r="D152" s="223" t="s">
        <v>881</v>
      </c>
      <c r="E152" s="223" t="s">
        <v>1516</v>
      </c>
      <c r="F152" s="223" t="s">
        <v>950</v>
      </c>
    </row>
    <row r="153" spans="1:6" ht="15" x14ac:dyDescent="0.25">
      <c r="A153" s="225" t="s">
        <v>568</v>
      </c>
      <c r="B153" s="211" t="s">
        <v>569</v>
      </c>
      <c r="C153" s="223" t="s">
        <v>1680</v>
      </c>
      <c r="D153" s="224" t="s">
        <v>813</v>
      </c>
      <c r="E153" s="223" t="s">
        <v>633</v>
      </c>
      <c r="F153" s="223" t="s">
        <v>1003</v>
      </c>
    </row>
    <row r="154" spans="1:6" ht="15" x14ac:dyDescent="0.25">
      <c r="A154" s="225" t="s">
        <v>570</v>
      </c>
      <c r="B154" s="211" t="s">
        <v>571</v>
      </c>
      <c r="C154" s="223" t="s">
        <v>1690</v>
      </c>
      <c r="D154" s="223" t="s">
        <v>882</v>
      </c>
      <c r="E154" s="223" t="s">
        <v>1490</v>
      </c>
      <c r="F154" s="223" t="s">
        <v>924</v>
      </c>
    </row>
    <row r="155" spans="1:6" ht="15" x14ac:dyDescent="0.25">
      <c r="A155" s="225" t="s">
        <v>572</v>
      </c>
      <c r="B155" s="211" t="s">
        <v>573</v>
      </c>
      <c r="C155" s="223" t="s">
        <v>1637</v>
      </c>
      <c r="D155" s="224" t="s">
        <v>1638</v>
      </c>
      <c r="E155" s="223" t="s">
        <v>1446</v>
      </c>
      <c r="F155" s="223" t="s">
        <v>941</v>
      </c>
    </row>
    <row r="156" spans="1:6" ht="15" x14ac:dyDescent="0.25">
      <c r="A156" s="225" t="s">
        <v>574</v>
      </c>
      <c r="B156" s="211" t="s">
        <v>575</v>
      </c>
      <c r="C156" s="223" t="s">
        <v>1648</v>
      </c>
      <c r="D156" s="223" t="s">
        <v>824</v>
      </c>
      <c r="E156" s="223" t="s">
        <v>1521</v>
      </c>
      <c r="F156" s="223" t="s">
        <v>920</v>
      </c>
    </row>
    <row r="157" spans="1:6" ht="15" x14ac:dyDescent="0.25">
      <c r="A157" s="225" t="s">
        <v>576</v>
      </c>
      <c r="B157" s="211" t="s">
        <v>577</v>
      </c>
      <c r="C157" s="223" t="s">
        <v>1563</v>
      </c>
      <c r="D157" s="224" t="s">
        <v>826</v>
      </c>
      <c r="E157" s="223" t="s">
        <v>1532</v>
      </c>
      <c r="F157" s="223" t="s">
        <v>770</v>
      </c>
    </row>
    <row r="158" spans="1:6" ht="15" x14ac:dyDescent="0.25">
      <c r="A158" s="225" t="s">
        <v>578</v>
      </c>
      <c r="B158" s="211" t="s">
        <v>579</v>
      </c>
      <c r="C158" s="223" t="s">
        <v>1460</v>
      </c>
      <c r="D158" s="223" t="s">
        <v>803</v>
      </c>
      <c r="E158" s="223" t="s">
        <v>1530</v>
      </c>
      <c r="F158" s="223" t="s">
        <v>919</v>
      </c>
    </row>
    <row r="159" spans="1:6" ht="15" x14ac:dyDescent="0.25">
      <c r="A159" s="225" t="s">
        <v>580</v>
      </c>
      <c r="B159" s="211" t="s">
        <v>581</v>
      </c>
      <c r="C159" s="223" t="s">
        <v>1514</v>
      </c>
      <c r="D159" s="224" t="s">
        <v>798</v>
      </c>
      <c r="E159" s="223" t="s">
        <v>1496</v>
      </c>
      <c r="F159" s="223" t="s">
        <v>917</v>
      </c>
    </row>
    <row r="160" spans="1:6" ht="15" x14ac:dyDescent="0.25">
      <c r="A160" s="225" t="s">
        <v>582</v>
      </c>
      <c r="B160" s="211" t="s">
        <v>583</v>
      </c>
      <c r="C160" s="223" t="s">
        <v>1894</v>
      </c>
      <c r="D160" s="263" t="s">
        <v>1895</v>
      </c>
      <c r="E160" s="223" t="s">
        <v>1445</v>
      </c>
      <c r="F160" s="223" t="s">
        <v>934</v>
      </c>
    </row>
    <row r="161" spans="1:6" ht="15" x14ac:dyDescent="0.25">
      <c r="A161" s="225" t="s">
        <v>584</v>
      </c>
      <c r="B161" s="211" t="s">
        <v>585</v>
      </c>
      <c r="C161" s="223" t="s">
        <v>1896</v>
      </c>
      <c r="D161" s="263" t="s">
        <v>1897</v>
      </c>
      <c r="E161" s="223" t="s">
        <v>1448</v>
      </c>
      <c r="F161" s="223" t="s">
        <v>946</v>
      </c>
    </row>
    <row r="162" spans="1:6" ht="15" x14ac:dyDescent="0.25">
      <c r="A162" s="225" t="s">
        <v>586</v>
      </c>
      <c r="B162" s="211" t="s">
        <v>587</v>
      </c>
      <c r="C162" s="223" t="s">
        <v>1524</v>
      </c>
      <c r="D162" s="223" t="s">
        <v>865</v>
      </c>
      <c r="E162" s="223" t="s">
        <v>639</v>
      </c>
      <c r="F162" s="223" t="s">
        <v>951</v>
      </c>
    </row>
    <row r="163" spans="1:6" ht="15" x14ac:dyDescent="0.25">
      <c r="A163" s="225" t="s">
        <v>588</v>
      </c>
      <c r="B163" s="211" t="s">
        <v>589</v>
      </c>
      <c r="C163" s="223" t="s">
        <v>1601</v>
      </c>
      <c r="D163" s="224" t="s">
        <v>871</v>
      </c>
      <c r="E163" s="223" t="s">
        <v>1431</v>
      </c>
      <c r="F163" s="223" t="s">
        <v>930</v>
      </c>
    </row>
    <row r="164" spans="1:6" ht="15" x14ac:dyDescent="0.25">
      <c r="A164" s="225" t="s">
        <v>590</v>
      </c>
      <c r="B164" s="211" t="s">
        <v>591</v>
      </c>
      <c r="C164" s="223" t="s">
        <v>1878</v>
      </c>
      <c r="D164" s="263" t="s">
        <v>1880</v>
      </c>
      <c r="E164" s="223" t="s">
        <v>1499</v>
      </c>
      <c r="F164" s="223" t="s">
        <v>936</v>
      </c>
    </row>
    <row r="165" spans="1:6" ht="15" x14ac:dyDescent="0.25">
      <c r="A165" s="225" t="s">
        <v>592</v>
      </c>
      <c r="B165" s="211" t="s">
        <v>238</v>
      </c>
      <c r="C165" s="223" t="s">
        <v>1879</v>
      </c>
      <c r="D165" s="263" t="s">
        <v>1881</v>
      </c>
      <c r="E165" s="223" t="s">
        <v>1503</v>
      </c>
      <c r="F165" s="223" t="s">
        <v>943</v>
      </c>
    </row>
    <row r="166" spans="1:6" ht="15" x14ac:dyDescent="0.25">
      <c r="A166" s="272" t="s">
        <v>1906</v>
      </c>
      <c r="B166" s="271" t="s">
        <v>1907</v>
      </c>
      <c r="C166" s="223" t="s">
        <v>1564</v>
      </c>
      <c r="D166" s="223" t="s">
        <v>866</v>
      </c>
      <c r="E166" s="223" t="s">
        <v>1451</v>
      </c>
      <c r="F166" s="223" t="s">
        <v>928</v>
      </c>
    </row>
    <row r="167" spans="1:6" ht="15" x14ac:dyDescent="0.25">
      <c r="A167" s="269" t="s">
        <v>1904</v>
      </c>
      <c r="B167" s="271" t="s">
        <v>1905</v>
      </c>
      <c r="C167" s="223" t="s">
        <v>1525</v>
      </c>
      <c r="D167" s="224" t="s">
        <v>867</v>
      </c>
      <c r="E167" s="223" t="s">
        <v>1536</v>
      </c>
      <c r="F167" s="223" t="s">
        <v>940</v>
      </c>
    </row>
    <row r="168" spans="1:6" ht="15" x14ac:dyDescent="0.25">
      <c r="A168" s="225" t="s">
        <v>593</v>
      </c>
      <c r="B168" s="211" t="s">
        <v>594</v>
      </c>
      <c r="C168" s="223" t="s">
        <v>1631</v>
      </c>
      <c r="D168" s="223" t="s">
        <v>768</v>
      </c>
      <c r="E168" s="223" t="s">
        <v>1544</v>
      </c>
      <c r="F168" s="223" t="s">
        <v>933</v>
      </c>
    </row>
    <row r="169" spans="1:6" ht="15" x14ac:dyDescent="0.25">
      <c r="A169" s="225" t="s">
        <v>595</v>
      </c>
      <c r="B169" s="211" t="s">
        <v>596</v>
      </c>
      <c r="C169" s="223" t="s">
        <v>1439</v>
      </c>
      <c r="D169" s="224" t="s">
        <v>796</v>
      </c>
      <c r="E169" s="223" t="s">
        <v>1548</v>
      </c>
      <c r="F169" s="223" t="s">
        <v>945</v>
      </c>
    </row>
    <row r="170" spans="1:6" ht="15" x14ac:dyDescent="0.25">
      <c r="A170" s="225" t="s">
        <v>597</v>
      </c>
      <c r="B170" s="211" t="s">
        <v>598</v>
      </c>
      <c r="C170" s="223" t="s">
        <v>1523</v>
      </c>
      <c r="D170" s="223" t="s">
        <v>758</v>
      </c>
      <c r="E170" s="223" t="s">
        <v>1466</v>
      </c>
      <c r="F170" s="223" t="s">
        <v>1032</v>
      </c>
    </row>
    <row r="171" spans="1:6" ht="15" x14ac:dyDescent="0.25">
      <c r="A171" s="225" t="s">
        <v>599</v>
      </c>
      <c r="B171" s="211" t="s">
        <v>9</v>
      </c>
      <c r="C171" s="223" t="s">
        <v>1625</v>
      </c>
      <c r="D171" s="224" t="s">
        <v>888</v>
      </c>
      <c r="E171" s="223" t="s">
        <v>1471</v>
      </c>
      <c r="F171" s="223" t="s">
        <v>1033</v>
      </c>
    </row>
    <row r="172" spans="1:6" ht="15" x14ac:dyDescent="0.25">
      <c r="A172" s="225" t="s">
        <v>600</v>
      </c>
      <c r="B172" s="211" t="s">
        <v>601</v>
      </c>
      <c r="C172" s="237" t="s">
        <v>1639</v>
      </c>
      <c r="D172" s="216" t="s">
        <v>765</v>
      </c>
      <c r="E172" s="223" t="s">
        <v>1763</v>
      </c>
      <c r="F172" s="223" t="s">
        <v>1764</v>
      </c>
    </row>
    <row r="173" spans="1:6" ht="15" x14ac:dyDescent="0.25">
      <c r="A173" s="225" t="s">
        <v>602</v>
      </c>
      <c r="B173" s="211" t="s">
        <v>603</v>
      </c>
      <c r="C173" s="237" t="s">
        <v>1575</v>
      </c>
      <c r="D173" s="239" t="s">
        <v>759</v>
      </c>
      <c r="E173" s="223" t="s">
        <v>1506</v>
      </c>
      <c r="F173" s="223" t="s">
        <v>969</v>
      </c>
    </row>
    <row r="174" spans="1:6" ht="15" x14ac:dyDescent="0.25">
      <c r="A174" s="225" t="s">
        <v>604</v>
      </c>
      <c r="B174" s="211" t="s">
        <v>605</v>
      </c>
      <c r="C174" s="223" t="s">
        <v>1425</v>
      </c>
      <c r="D174" s="223" t="s">
        <v>832</v>
      </c>
      <c r="E174" s="223" t="s">
        <v>1507</v>
      </c>
      <c r="F174" s="223" t="s">
        <v>970</v>
      </c>
    </row>
    <row r="175" spans="1:6" ht="15" x14ac:dyDescent="0.25">
      <c r="A175" s="225" t="s">
        <v>606</v>
      </c>
      <c r="B175" s="211" t="s">
        <v>607</v>
      </c>
      <c r="C175" s="223" t="s">
        <v>1468</v>
      </c>
      <c r="D175" s="224" t="s">
        <v>841</v>
      </c>
      <c r="E175" s="223" t="s">
        <v>1508</v>
      </c>
      <c r="F175" s="223" t="s">
        <v>971</v>
      </c>
    </row>
    <row r="176" spans="1:6" ht="15" x14ac:dyDescent="0.25">
      <c r="A176" s="225" t="s">
        <v>608</v>
      </c>
      <c r="B176" s="211" t="s">
        <v>609</v>
      </c>
      <c r="C176" s="223" t="s">
        <v>1583</v>
      </c>
      <c r="D176" s="223" t="s">
        <v>913</v>
      </c>
      <c r="E176" s="223" t="s">
        <v>665</v>
      </c>
      <c r="F176" s="223" t="s">
        <v>925</v>
      </c>
    </row>
    <row r="177" spans="1:6" ht="15" x14ac:dyDescent="0.25">
      <c r="A177" s="225" t="s">
        <v>10</v>
      </c>
      <c r="B177" s="211" t="s">
        <v>610</v>
      </c>
      <c r="C177" s="223" t="s">
        <v>1580</v>
      </c>
      <c r="D177" s="224" t="s">
        <v>912</v>
      </c>
      <c r="E177" s="223" t="s">
        <v>671</v>
      </c>
      <c r="F177" s="223" t="s">
        <v>1792</v>
      </c>
    </row>
    <row r="178" spans="1:6" ht="15" x14ac:dyDescent="0.25">
      <c r="A178" s="225" t="s">
        <v>611</v>
      </c>
      <c r="B178" s="211" t="s">
        <v>612</v>
      </c>
      <c r="C178" s="223" t="s">
        <v>1579</v>
      </c>
      <c r="D178" s="223" t="s">
        <v>911</v>
      </c>
      <c r="E178" s="223" t="s">
        <v>1722</v>
      </c>
      <c r="F178" s="223" t="s">
        <v>1796</v>
      </c>
    </row>
    <row r="179" spans="1:6" ht="15" x14ac:dyDescent="0.25">
      <c r="A179" s="225" t="s">
        <v>613</v>
      </c>
      <c r="B179" s="211" t="s">
        <v>614</v>
      </c>
      <c r="C179" s="223" t="s">
        <v>1629</v>
      </c>
      <c r="D179" s="224" t="s">
        <v>893</v>
      </c>
      <c r="E179" s="223" t="s">
        <v>1708</v>
      </c>
      <c r="F179" s="223" t="s">
        <v>215</v>
      </c>
    </row>
    <row r="180" spans="1:6" ht="15" x14ac:dyDescent="0.25">
      <c r="A180" s="225" t="s">
        <v>615</v>
      </c>
      <c r="B180" s="211" t="s">
        <v>616</v>
      </c>
      <c r="C180" s="223" t="s">
        <v>1622</v>
      </c>
      <c r="D180" s="223" t="s">
        <v>859</v>
      </c>
      <c r="E180" s="223" t="s">
        <v>1754</v>
      </c>
      <c r="F180" s="223" t="s">
        <v>1799</v>
      </c>
    </row>
    <row r="181" spans="1:6" ht="15" x14ac:dyDescent="0.25">
      <c r="A181" s="225" t="s">
        <v>617</v>
      </c>
      <c r="B181" s="211" t="s">
        <v>618</v>
      </c>
      <c r="C181" s="223" t="s">
        <v>1551</v>
      </c>
      <c r="D181" s="224" t="s">
        <v>1573</v>
      </c>
      <c r="E181" s="223" t="s">
        <v>1750</v>
      </c>
      <c r="F181" s="223" t="s">
        <v>1809</v>
      </c>
    </row>
    <row r="182" spans="1:6" ht="15" x14ac:dyDescent="0.25">
      <c r="A182" s="225" t="s">
        <v>619</v>
      </c>
      <c r="B182" s="211" t="s">
        <v>620</v>
      </c>
      <c r="C182" s="223" t="s">
        <v>1553</v>
      </c>
      <c r="D182" s="223" t="s">
        <v>910</v>
      </c>
      <c r="E182" s="223" t="s">
        <v>1758</v>
      </c>
      <c r="F182" s="223" t="s">
        <v>1800</v>
      </c>
    </row>
    <row r="183" spans="1:6" ht="15" x14ac:dyDescent="0.25">
      <c r="A183" s="225" t="s">
        <v>621</v>
      </c>
      <c r="B183" s="211" t="s">
        <v>622</v>
      </c>
      <c r="C183" s="223" t="s">
        <v>1740</v>
      </c>
      <c r="D183" s="224" t="s">
        <v>1741</v>
      </c>
      <c r="E183" s="223" t="s">
        <v>1772</v>
      </c>
      <c r="F183" s="223" t="s">
        <v>1773</v>
      </c>
    </row>
    <row r="184" spans="1:6" ht="15" x14ac:dyDescent="0.25">
      <c r="A184" s="225" t="s">
        <v>623</v>
      </c>
      <c r="B184" s="211" t="s">
        <v>624</v>
      </c>
      <c r="C184" s="223" t="s">
        <v>1744</v>
      </c>
      <c r="D184" s="223" t="s">
        <v>1745</v>
      </c>
      <c r="E184" s="223" t="s">
        <v>1748</v>
      </c>
      <c r="F184" s="223" t="s">
        <v>1774</v>
      </c>
    </row>
    <row r="185" spans="1:6" ht="15" x14ac:dyDescent="0.25">
      <c r="A185" s="225" t="s">
        <v>625</v>
      </c>
      <c r="B185" s="211" t="s">
        <v>626</v>
      </c>
      <c r="C185" s="223" t="s">
        <v>1742</v>
      </c>
      <c r="D185" s="224" t="s">
        <v>1743</v>
      </c>
      <c r="E185" s="223" t="s">
        <v>1752</v>
      </c>
      <c r="F185" s="223" t="s">
        <v>1771</v>
      </c>
    </row>
    <row r="186" spans="1:6" ht="15" x14ac:dyDescent="0.25">
      <c r="A186" s="225" t="s">
        <v>627</v>
      </c>
      <c r="B186" s="211" t="s">
        <v>628</v>
      </c>
      <c r="C186" s="223" t="s">
        <v>1698</v>
      </c>
      <c r="D186" s="223" t="s">
        <v>837</v>
      </c>
      <c r="E186" s="223" t="s">
        <v>1756</v>
      </c>
      <c r="F186" s="223" t="s">
        <v>1777</v>
      </c>
    </row>
    <row r="187" spans="1:6" ht="15" x14ac:dyDescent="0.25">
      <c r="A187" s="225" t="s">
        <v>629</v>
      </c>
      <c r="B187" s="211" t="s">
        <v>630</v>
      </c>
      <c r="C187" s="223" t="s">
        <v>1692</v>
      </c>
      <c r="D187" s="224" t="s">
        <v>860</v>
      </c>
      <c r="E187" s="223" t="s">
        <v>1801</v>
      </c>
      <c r="F187" s="223" t="s">
        <v>1802</v>
      </c>
    </row>
    <row r="188" spans="1:6" ht="15" x14ac:dyDescent="0.25">
      <c r="A188" s="225" t="s">
        <v>631</v>
      </c>
      <c r="B188" s="211" t="s">
        <v>632</v>
      </c>
      <c r="C188" s="223" t="s">
        <v>1515</v>
      </c>
      <c r="D188" s="223" t="s">
        <v>822</v>
      </c>
      <c r="E188" s="223" t="s">
        <v>1718</v>
      </c>
      <c r="F188" s="223" t="s">
        <v>1719</v>
      </c>
    </row>
    <row r="189" spans="1:6" ht="15" x14ac:dyDescent="0.25">
      <c r="A189" s="225" t="s">
        <v>633</v>
      </c>
      <c r="B189" s="211" t="s">
        <v>634</v>
      </c>
      <c r="C189" s="223" t="s">
        <v>1455</v>
      </c>
      <c r="D189" s="224" t="s">
        <v>836</v>
      </c>
      <c r="E189" s="223" t="s">
        <v>1716</v>
      </c>
      <c r="F189" s="223" t="s">
        <v>1791</v>
      </c>
    </row>
    <row r="190" spans="1:6" ht="15" x14ac:dyDescent="0.25">
      <c r="A190" s="225" t="s">
        <v>635</v>
      </c>
      <c r="B190" s="211" t="s">
        <v>636</v>
      </c>
      <c r="C190" s="223" t="s">
        <v>1552</v>
      </c>
      <c r="D190" s="223" t="s">
        <v>1574</v>
      </c>
      <c r="E190" s="223" t="s">
        <v>1725</v>
      </c>
      <c r="F190" s="223" t="s">
        <v>1760</v>
      </c>
    </row>
    <row r="191" spans="1:6" ht="15" x14ac:dyDescent="0.25">
      <c r="A191" s="225" t="s">
        <v>637</v>
      </c>
      <c r="B191" s="211" t="s">
        <v>638</v>
      </c>
      <c r="C191" s="223" t="s">
        <v>10</v>
      </c>
      <c r="D191" s="224" t="s">
        <v>861</v>
      </c>
      <c r="E191" s="223" t="s">
        <v>1793</v>
      </c>
      <c r="F191" s="223" t="s">
        <v>1794</v>
      </c>
    </row>
    <row r="192" spans="1:6" ht="15" x14ac:dyDescent="0.25">
      <c r="A192" s="225" t="s">
        <v>639</v>
      </c>
      <c r="B192" s="211" t="s">
        <v>640</v>
      </c>
      <c r="C192" s="223" t="s">
        <v>1611</v>
      </c>
      <c r="D192" s="223" t="s">
        <v>776</v>
      </c>
      <c r="E192" s="223" t="s">
        <v>1706</v>
      </c>
      <c r="F192" s="223" t="s">
        <v>98</v>
      </c>
    </row>
    <row r="193" spans="1:6" ht="15" x14ac:dyDescent="0.25">
      <c r="A193" s="225" t="s">
        <v>641</v>
      </c>
      <c r="B193" s="211" t="s">
        <v>642</v>
      </c>
      <c r="C193" s="223" t="s">
        <v>1594</v>
      </c>
      <c r="D193" s="224" t="s">
        <v>885</v>
      </c>
      <c r="E193" s="223" t="s">
        <v>1784</v>
      </c>
      <c r="F193" s="223" t="s">
        <v>1785</v>
      </c>
    </row>
    <row r="194" spans="1:6" ht="15" x14ac:dyDescent="0.25">
      <c r="A194" s="225" t="s">
        <v>643</v>
      </c>
      <c r="B194" s="211" t="s">
        <v>644</v>
      </c>
      <c r="C194" s="223" t="s">
        <v>1596</v>
      </c>
      <c r="D194" s="223" t="s">
        <v>874</v>
      </c>
      <c r="E194" s="223" t="s">
        <v>1775</v>
      </c>
      <c r="F194" s="223" t="s">
        <v>1776</v>
      </c>
    </row>
    <row r="195" spans="1:6" ht="15" x14ac:dyDescent="0.25">
      <c r="A195" s="225" t="s">
        <v>645</v>
      </c>
      <c r="B195" s="211" t="s">
        <v>646</v>
      </c>
      <c r="C195" s="223" t="s">
        <v>1618</v>
      </c>
      <c r="D195" s="224" t="s">
        <v>1619</v>
      </c>
      <c r="E195" s="223" t="s">
        <v>1807</v>
      </c>
      <c r="F195" s="223" t="s">
        <v>1808</v>
      </c>
    </row>
    <row r="196" spans="1:6" ht="15.75" thickBot="1" x14ac:dyDescent="0.3">
      <c r="A196" s="225" t="s">
        <v>647</v>
      </c>
      <c r="B196" s="211" t="s">
        <v>648</v>
      </c>
      <c r="C196" s="223" t="s">
        <v>1557</v>
      </c>
      <c r="D196" s="223" t="s">
        <v>1558</v>
      </c>
    </row>
    <row r="197" spans="1:6" ht="15.75" thickBot="1" x14ac:dyDescent="0.3">
      <c r="A197" s="226" t="s">
        <v>1045</v>
      </c>
      <c r="B197" s="218" t="s">
        <v>1046</v>
      </c>
      <c r="C197" s="223" t="s">
        <v>1876</v>
      </c>
      <c r="D197" s="263" t="s">
        <v>1877</v>
      </c>
    </row>
    <row r="198" spans="1:6" ht="15" x14ac:dyDescent="0.25">
      <c r="A198" s="225" t="s">
        <v>649</v>
      </c>
      <c r="B198" s="211" t="s">
        <v>650</v>
      </c>
      <c r="C198" s="237" t="s">
        <v>1496</v>
      </c>
      <c r="D198" s="239" t="s">
        <v>762</v>
      </c>
    </row>
    <row r="199" spans="1:6" ht="15" x14ac:dyDescent="0.25">
      <c r="A199" s="225" t="s">
        <v>651</v>
      </c>
      <c r="B199" s="211" t="s">
        <v>652</v>
      </c>
      <c r="C199" s="223" t="s">
        <v>1445</v>
      </c>
      <c r="D199" s="223" t="s">
        <v>1559</v>
      </c>
    </row>
    <row r="200" spans="1:6" ht="15" x14ac:dyDescent="0.25">
      <c r="A200" s="225" t="s">
        <v>653</v>
      </c>
      <c r="B200" s="211" t="s">
        <v>654</v>
      </c>
      <c r="C200" s="237" t="s">
        <v>1499</v>
      </c>
      <c r="D200" s="239" t="s">
        <v>783</v>
      </c>
    </row>
    <row r="201" spans="1:6" ht="15" x14ac:dyDescent="0.25">
      <c r="A201" s="225" t="s">
        <v>655</v>
      </c>
      <c r="B201" s="211" t="s">
        <v>656</v>
      </c>
      <c r="C201" s="223" t="s">
        <v>1503</v>
      </c>
      <c r="D201" s="223" t="s">
        <v>789</v>
      </c>
    </row>
    <row r="202" spans="1:6" ht="15" x14ac:dyDescent="0.25">
      <c r="A202" s="225" t="s">
        <v>657</v>
      </c>
      <c r="B202" s="211" t="s">
        <v>658</v>
      </c>
      <c r="C202" s="237" t="s">
        <v>1536</v>
      </c>
      <c r="D202" s="239" t="s">
        <v>786</v>
      </c>
    </row>
    <row r="203" spans="1:6" ht="15" x14ac:dyDescent="0.25">
      <c r="A203" s="225" t="s">
        <v>659</v>
      </c>
      <c r="B203" s="211" t="s">
        <v>660</v>
      </c>
      <c r="C203" s="238" t="s">
        <v>1685</v>
      </c>
      <c r="D203" s="223" t="s">
        <v>1686</v>
      </c>
    </row>
    <row r="204" spans="1:6" ht="15" x14ac:dyDescent="0.25">
      <c r="A204" s="225" t="s">
        <v>661</v>
      </c>
      <c r="B204" s="211" t="s">
        <v>662</v>
      </c>
      <c r="C204" s="188" t="s">
        <v>1687</v>
      </c>
      <c r="D204" s="216" t="s">
        <v>1688</v>
      </c>
    </row>
    <row r="205" spans="1:6" ht="15" x14ac:dyDescent="0.25">
      <c r="A205" s="225" t="s">
        <v>663</v>
      </c>
      <c r="B205" s="211" t="s">
        <v>664</v>
      </c>
      <c r="C205" s="188" t="s">
        <v>1544</v>
      </c>
      <c r="D205" s="216" t="s">
        <v>781</v>
      </c>
    </row>
    <row r="206" spans="1:6" ht="15" x14ac:dyDescent="0.25">
      <c r="A206" s="225" t="s">
        <v>665</v>
      </c>
      <c r="B206" s="211" t="s">
        <v>666</v>
      </c>
      <c r="C206" s="238" t="s">
        <v>1609</v>
      </c>
      <c r="D206" s="223" t="s">
        <v>907</v>
      </c>
    </row>
    <row r="207" spans="1:6" ht="15" x14ac:dyDescent="0.25">
      <c r="A207" s="225" t="s">
        <v>667</v>
      </c>
      <c r="B207" s="211" t="s">
        <v>668</v>
      </c>
      <c r="C207" s="238" t="s">
        <v>1628</v>
      </c>
      <c r="D207" s="223" t="s">
        <v>908</v>
      </c>
    </row>
    <row r="208" spans="1:6" ht="15" x14ac:dyDescent="0.25">
      <c r="A208" s="225" t="s">
        <v>669</v>
      </c>
      <c r="B208" s="211" t="s">
        <v>670</v>
      </c>
      <c r="C208" s="238" t="s">
        <v>1630</v>
      </c>
      <c r="D208" s="223" t="s">
        <v>909</v>
      </c>
    </row>
    <row r="209" spans="1:4" ht="15" x14ac:dyDescent="0.25">
      <c r="A209" s="225" t="s">
        <v>671</v>
      </c>
      <c r="B209" s="211" t="s">
        <v>672</v>
      </c>
      <c r="C209" s="238" t="s">
        <v>1604</v>
      </c>
      <c r="D209" s="223" t="s">
        <v>807</v>
      </c>
    </row>
    <row r="210" spans="1:4" ht="15" x14ac:dyDescent="0.25">
      <c r="A210" s="225" t="s">
        <v>673</v>
      </c>
      <c r="B210" s="211" t="s">
        <v>674</v>
      </c>
      <c r="C210" s="238" t="s">
        <v>1605</v>
      </c>
      <c r="D210" s="223" t="s">
        <v>808</v>
      </c>
    </row>
    <row r="211" spans="1:4" ht="15" x14ac:dyDescent="0.25">
      <c r="A211" s="225" t="s">
        <v>675</v>
      </c>
      <c r="B211" s="211" t="s">
        <v>676</v>
      </c>
      <c r="C211" s="238" t="s">
        <v>1606</v>
      </c>
      <c r="D211" s="223" t="s">
        <v>809</v>
      </c>
    </row>
    <row r="212" spans="1:4" ht="15" x14ac:dyDescent="0.25">
      <c r="A212" s="225" t="s">
        <v>677</v>
      </c>
      <c r="B212" s="211" t="s">
        <v>678</v>
      </c>
      <c r="C212" s="238" t="s">
        <v>1898</v>
      </c>
      <c r="D212" s="223" t="s">
        <v>1899</v>
      </c>
    </row>
    <row r="213" spans="1:4" ht="15" x14ac:dyDescent="0.25">
      <c r="A213" s="225" t="s">
        <v>679</v>
      </c>
      <c r="B213" s="211" t="s">
        <v>680</v>
      </c>
      <c r="C213" s="238" t="s">
        <v>1900</v>
      </c>
      <c r="D213" s="223" t="s">
        <v>1901</v>
      </c>
    </row>
    <row r="214" spans="1:4" ht="15" x14ac:dyDescent="0.25">
      <c r="A214" s="225" t="s">
        <v>681</v>
      </c>
      <c r="B214" s="211" t="s">
        <v>682</v>
      </c>
      <c r="C214" s="238" t="s">
        <v>1902</v>
      </c>
      <c r="D214" s="223" t="s">
        <v>1903</v>
      </c>
    </row>
    <row r="215" spans="1:4" ht="15" x14ac:dyDescent="0.25">
      <c r="A215" s="225" t="s">
        <v>683</v>
      </c>
      <c r="B215" s="211" t="s">
        <v>684</v>
      </c>
      <c r="C215" s="238" t="s">
        <v>1722</v>
      </c>
      <c r="D215" s="223" t="s">
        <v>1723</v>
      </c>
    </row>
    <row r="216" spans="1:4" ht="15" x14ac:dyDescent="0.25">
      <c r="A216" s="225" t="s">
        <v>685</v>
      </c>
      <c r="B216" s="211" t="s">
        <v>686</v>
      </c>
      <c r="C216" s="238" t="s">
        <v>1708</v>
      </c>
      <c r="D216" s="223" t="s">
        <v>1709</v>
      </c>
    </row>
    <row r="217" spans="1:4" ht="15" x14ac:dyDescent="0.25">
      <c r="A217" s="225" t="s">
        <v>687</v>
      </c>
      <c r="B217" s="211" t="s">
        <v>688</v>
      </c>
      <c r="C217" s="238" t="s">
        <v>1886</v>
      </c>
      <c r="D217" s="223" t="s">
        <v>1887</v>
      </c>
    </row>
    <row r="218" spans="1:4" ht="15" x14ac:dyDescent="0.25">
      <c r="A218" s="225" t="s">
        <v>689</v>
      </c>
      <c r="B218" s="211" t="s">
        <v>690</v>
      </c>
      <c r="C218" s="238" t="s">
        <v>1734</v>
      </c>
      <c r="D218" s="223" t="s">
        <v>1735</v>
      </c>
    </row>
    <row r="219" spans="1:4" ht="15" x14ac:dyDescent="0.25">
      <c r="A219" s="225" t="s">
        <v>691</v>
      </c>
      <c r="B219" s="211" t="s">
        <v>692</v>
      </c>
      <c r="C219" s="238" t="s">
        <v>1732</v>
      </c>
      <c r="D219" s="223" t="s">
        <v>1733</v>
      </c>
    </row>
    <row r="220" spans="1:4" ht="15" x14ac:dyDescent="0.25">
      <c r="A220" s="225" t="s">
        <v>693</v>
      </c>
      <c r="B220" s="211" t="s">
        <v>694</v>
      </c>
      <c r="C220" s="203" t="s">
        <v>1831</v>
      </c>
      <c r="D220" s="216" t="s">
        <v>1836</v>
      </c>
    </row>
    <row r="221" spans="1:4" ht="15" x14ac:dyDescent="0.25">
      <c r="A221" s="225" t="s">
        <v>695</v>
      </c>
      <c r="B221" s="211" t="s">
        <v>696</v>
      </c>
      <c r="C221" s="203" t="s">
        <v>1830</v>
      </c>
      <c r="D221" s="216" t="s">
        <v>1835</v>
      </c>
    </row>
    <row r="222" spans="1:4" ht="15" x14ac:dyDescent="0.25">
      <c r="A222" s="225" t="s">
        <v>697</v>
      </c>
      <c r="B222" s="211" t="s">
        <v>698</v>
      </c>
      <c r="C222" s="203" t="s">
        <v>1829</v>
      </c>
      <c r="D222" s="216" t="s">
        <v>1834</v>
      </c>
    </row>
    <row r="223" spans="1:4" ht="15" x14ac:dyDescent="0.25">
      <c r="A223" s="225" t="s">
        <v>699</v>
      </c>
      <c r="B223" s="211" t="s">
        <v>700</v>
      </c>
      <c r="C223" t="s">
        <v>1754</v>
      </c>
      <c r="D223" s="216" t="s">
        <v>1755</v>
      </c>
    </row>
    <row r="224" spans="1:4" ht="15" x14ac:dyDescent="0.25">
      <c r="A224" s="225" t="s">
        <v>701</v>
      </c>
      <c r="B224" s="211" t="s">
        <v>702</v>
      </c>
      <c r="C224" t="s">
        <v>1750</v>
      </c>
      <c r="D224" s="216" t="s">
        <v>1751</v>
      </c>
    </row>
    <row r="225" spans="1:5" ht="15" x14ac:dyDescent="0.25">
      <c r="A225" s="225" t="s">
        <v>703</v>
      </c>
      <c r="B225" s="211" t="s">
        <v>704</v>
      </c>
      <c r="C225" t="s">
        <v>1758</v>
      </c>
      <c r="D225" s="216" t="s">
        <v>1759</v>
      </c>
    </row>
    <row r="226" spans="1:5" ht="15" x14ac:dyDescent="0.25">
      <c r="A226" s="225" t="s">
        <v>705</v>
      </c>
      <c r="B226" s="211" t="s">
        <v>706</v>
      </c>
      <c r="C226" t="s">
        <v>1746</v>
      </c>
      <c r="D226" s="216" t="s">
        <v>1747</v>
      </c>
    </row>
    <row r="227" spans="1:5" ht="15" x14ac:dyDescent="0.25">
      <c r="A227" s="225" t="s">
        <v>707</v>
      </c>
      <c r="B227" s="211" t="s">
        <v>708</v>
      </c>
      <c r="C227" t="s">
        <v>1748</v>
      </c>
      <c r="D227" s="216" t="s">
        <v>1749</v>
      </c>
    </row>
    <row r="228" spans="1:5" ht="15" x14ac:dyDescent="0.25">
      <c r="A228" s="225" t="s">
        <v>709</v>
      </c>
      <c r="B228" s="211" t="s">
        <v>710</v>
      </c>
      <c r="C228" s="203" t="s">
        <v>1888</v>
      </c>
      <c r="D228" s="216" t="s">
        <v>1890</v>
      </c>
    </row>
    <row r="229" spans="1:5" ht="15" x14ac:dyDescent="0.25">
      <c r="A229" s="225" t="s">
        <v>711</v>
      </c>
      <c r="B229" s="211" t="s">
        <v>712</v>
      </c>
      <c r="C229" s="203" t="s">
        <v>1889</v>
      </c>
      <c r="D229" s="216" t="s">
        <v>1891</v>
      </c>
    </row>
    <row r="230" spans="1:5" ht="15" x14ac:dyDescent="0.25">
      <c r="A230" s="225" t="s">
        <v>713</v>
      </c>
      <c r="B230" s="211" t="s">
        <v>714</v>
      </c>
      <c r="C230" t="s">
        <v>1752</v>
      </c>
      <c r="D230" s="216" t="s">
        <v>1753</v>
      </c>
    </row>
    <row r="231" spans="1:5" ht="15" x14ac:dyDescent="0.25">
      <c r="A231" s="225" t="s">
        <v>715</v>
      </c>
      <c r="B231" s="211" t="s">
        <v>716</v>
      </c>
      <c r="C231" t="s">
        <v>1756</v>
      </c>
      <c r="D231" s="216" t="s">
        <v>1757</v>
      </c>
    </row>
    <row r="232" spans="1:5" ht="15" x14ac:dyDescent="0.25">
      <c r="A232" s="225" t="s">
        <v>717</v>
      </c>
      <c r="B232" s="211" t="s">
        <v>718</v>
      </c>
      <c r="C232" s="238" t="s">
        <v>1736</v>
      </c>
      <c r="D232" s="223" t="s">
        <v>1737</v>
      </c>
    </row>
    <row r="233" spans="1:5" ht="15" x14ac:dyDescent="0.25">
      <c r="A233" s="225" t="s">
        <v>719</v>
      </c>
      <c r="B233" s="211" t="s">
        <v>720</v>
      </c>
      <c r="C233" s="238" t="s">
        <v>1738</v>
      </c>
      <c r="D233" s="223" t="s">
        <v>1739</v>
      </c>
    </row>
    <row r="234" spans="1:5" ht="15" x14ac:dyDescent="0.25">
      <c r="A234" s="225" t="s">
        <v>721</v>
      </c>
      <c r="B234" s="211" t="s">
        <v>722</v>
      </c>
      <c r="C234" s="238" t="s">
        <v>1728</v>
      </c>
      <c r="D234" s="223" t="s">
        <v>1729</v>
      </c>
    </row>
    <row r="235" spans="1:5" ht="15" x14ac:dyDescent="0.25">
      <c r="A235" s="225" t="s">
        <v>723</v>
      </c>
      <c r="B235" s="211" t="s">
        <v>724</v>
      </c>
      <c r="C235" s="238" t="s">
        <v>1718</v>
      </c>
      <c r="D235" s="223" t="s">
        <v>1719</v>
      </c>
    </row>
    <row r="236" spans="1:5" ht="15" x14ac:dyDescent="0.25">
      <c r="A236" s="225" t="s">
        <v>725</v>
      </c>
      <c r="B236" s="211" t="s">
        <v>726</v>
      </c>
      <c r="C236" s="238" t="s">
        <v>1716</v>
      </c>
      <c r="D236" s="223" t="s">
        <v>1717</v>
      </c>
      <c r="E236" t="str">
        <f t="shared" ref="E236:E254" si="0">MID(C239,2,7)</f>
        <v/>
      </c>
    </row>
    <row r="237" spans="1:5" ht="15" x14ac:dyDescent="0.25">
      <c r="A237" s="225" t="s">
        <v>727</v>
      </c>
      <c r="B237" s="211" t="s">
        <v>728</v>
      </c>
      <c r="C237" s="238" t="s">
        <v>1725</v>
      </c>
      <c r="D237" s="223" t="s">
        <v>1726</v>
      </c>
      <c r="E237" t="str">
        <f t="shared" si="0"/>
        <v/>
      </c>
    </row>
    <row r="238" spans="1:5" ht="15" x14ac:dyDescent="0.25">
      <c r="A238" s="225" t="s">
        <v>729</v>
      </c>
      <c r="B238" s="211" t="s">
        <v>730</v>
      </c>
      <c r="C238" s="238" t="s">
        <v>1706</v>
      </c>
      <c r="D238" s="223" t="s">
        <v>1707</v>
      </c>
      <c r="E238" t="str">
        <f t="shared" si="0"/>
        <v/>
      </c>
    </row>
    <row r="239" spans="1:5" ht="15" x14ac:dyDescent="0.25">
      <c r="A239" s="225" t="s">
        <v>731</v>
      </c>
      <c r="B239" s="211" t="s">
        <v>732</v>
      </c>
      <c r="C239" t="s">
        <v>915</v>
      </c>
      <c r="D239" s="216" t="s">
        <v>915</v>
      </c>
      <c r="E239" t="str">
        <f t="shared" si="0"/>
        <v/>
      </c>
    </row>
    <row r="240" spans="1:5" ht="15" x14ac:dyDescent="0.25">
      <c r="A240" s="225" t="s">
        <v>733</v>
      </c>
      <c r="B240" s="211" t="s">
        <v>734</v>
      </c>
      <c r="C240" t="s">
        <v>915</v>
      </c>
      <c r="D240" s="216" t="s">
        <v>915</v>
      </c>
      <c r="E240" t="str">
        <f t="shared" si="0"/>
        <v/>
      </c>
    </row>
    <row r="241" spans="1:5" ht="15" x14ac:dyDescent="0.25">
      <c r="A241" s="225" t="s">
        <v>735</v>
      </c>
      <c r="B241" s="211" t="s">
        <v>736</v>
      </c>
      <c r="C241" t="s">
        <v>915</v>
      </c>
      <c r="D241" s="216" t="s">
        <v>915</v>
      </c>
      <c r="E241" t="str">
        <f t="shared" si="0"/>
        <v/>
      </c>
    </row>
    <row r="242" spans="1:5" ht="15" x14ac:dyDescent="0.25">
      <c r="A242" s="225" t="s">
        <v>737</v>
      </c>
      <c r="B242" s="211" t="s">
        <v>738</v>
      </c>
      <c r="C242" t="s">
        <v>915</v>
      </c>
      <c r="D242" s="216" t="s">
        <v>915</v>
      </c>
      <c r="E242" t="str">
        <f t="shared" si="0"/>
        <v/>
      </c>
    </row>
    <row r="243" spans="1:5" ht="15" x14ac:dyDescent="0.25">
      <c r="A243" s="225" t="s">
        <v>739</v>
      </c>
      <c r="B243" s="211" t="s">
        <v>740</v>
      </c>
      <c r="C243" t="s">
        <v>915</v>
      </c>
      <c r="D243" s="216" t="s">
        <v>915</v>
      </c>
      <c r="E243" t="str">
        <f t="shared" si="0"/>
        <v/>
      </c>
    </row>
    <row r="244" spans="1:5" ht="15" x14ac:dyDescent="0.25">
      <c r="A244" s="225" t="s">
        <v>741</v>
      </c>
      <c r="B244" s="211" t="s">
        <v>742</v>
      </c>
      <c r="C244" t="s">
        <v>915</v>
      </c>
      <c r="D244" s="216" t="s">
        <v>915</v>
      </c>
      <c r="E244" t="str">
        <f t="shared" si="0"/>
        <v/>
      </c>
    </row>
    <row r="245" spans="1:5" ht="15" x14ac:dyDescent="0.25">
      <c r="A245" s="225" t="s">
        <v>743</v>
      </c>
      <c r="B245" s="211" t="s">
        <v>744</v>
      </c>
      <c r="C245" t="s">
        <v>915</v>
      </c>
      <c r="D245" s="216" t="s">
        <v>915</v>
      </c>
      <c r="E245" t="str">
        <f t="shared" si="0"/>
        <v/>
      </c>
    </row>
    <row r="246" spans="1:5" ht="15" x14ac:dyDescent="0.25">
      <c r="A246" s="225" t="s">
        <v>745</v>
      </c>
      <c r="B246" s="211" t="s">
        <v>746</v>
      </c>
      <c r="C246" t="s">
        <v>915</v>
      </c>
      <c r="D246" s="216" t="s">
        <v>915</v>
      </c>
      <c r="E246" t="str">
        <f t="shared" si="0"/>
        <v/>
      </c>
    </row>
    <row r="247" spans="1:5" ht="15" x14ac:dyDescent="0.25">
      <c r="A247" s="225" t="s">
        <v>747</v>
      </c>
      <c r="B247" s="211" t="s">
        <v>748</v>
      </c>
      <c r="C247" t="s">
        <v>915</v>
      </c>
      <c r="D247" s="216" t="s">
        <v>915</v>
      </c>
      <c r="E247" t="str">
        <f t="shared" si="0"/>
        <v/>
      </c>
    </row>
    <row r="248" spans="1:5" ht="15" x14ac:dyDescent="0.25">
      <c r="A248" s="225" t="s">
        <v>749</v>
      </c>
      <c r="B248" s="211" t="s">
        <v>750</v>
      </c>
      <c r="C248" t="s">
        <v>915</v>
      </c>
      <c r="D248" s="216" t="s">
        <v>915</v>
      </c>
      <c r="E248" t="str">
        <f t="shared" si="0"/>
        <v/>
      </c>
    </row>
    <row r="249" spans="1:5" ht="15" x14ac:dyDescent="0.25">
      <c r="A249" s="225" t="s">
        <v>751</v>
      </c>
      <c r="B249" s="211" t="s">
        <v>0</v>
      </c>
      <c r="C249" t="s">
        <v>915</v>
      </c>
      <c r="D249" s="216" t="s">
        <v>915</v>
      </c>
      <c r="E249" t="str">
        <f t="shared" si="0"/>
        <v/>
      </c>
    </row>
    <row r="250" spans="1:5" ht="15" x14ac:dyDescent="0.25">
      <c r="A250" s="225" t="s">
        <v>752</v>
      </c>
      <c r="B250" s="211" t="s">
        <v>753</v>
      </c>
      <c r="C250" t="s">
        <v>915</v>
      </c>
      <c r="D250" s="216" t="s">
        <v>915</v>
      </c>
      <c r="E250" t="str">
        <f t="shared" si="0"/>
        <v/>
      </c>
    </row>
    <row r="251" spans="1:5" ht="15" x14ac:dyDescent="0.25">
      <c r="A251" s="225" t="s">
        <v>754</v>
      </c>
      <c r="B251" s="211" t="s">
        <v>755</v>
      </c>
      <c r="C251" t="s">
        <v>915</v>
      </c>
      <c r="D251" s="216" t="s">
        <v>915</v>
      </c>
      <c r="E251" t="str">
        <f t="shared" si="0"/>
        <v/>
      </c>
    </row>
    <row r="252" spans="1:5" x14ac:dyDescent="0.2">
      <c r="C252" t="s">
        <v>915</v>
      </c>
      <c r="D252" s="216" t="s">
        <v>915</v>
      </c>
      <c r="E252" t="str">
        <f t="shared" si="0"/>
        <v/>
      </c>
    </row>
    <row r="253" spans="1:5" x14ac:dyDescent="0.2">
      <c r="C253" t="s">
        <v>915</v>
      </c>
      <c r="D253" s="216" t="s">
        <v>915</v>
      </c>
      <c r="E253" t="str">
        <f t="shared" si="0"/>
        <v/>
      </c>
    </row>
    <row r="254" spans="1:5" x14ac:dyDescent="0.2">
      <c r="C254" t="s">
        <v>915</v>
      </c>
      <c r="D254" s="216" t="s">
        <v>915</v>
      </c>
      <c r="E254" t="str">
        <f t="shared" si="0"/>
        <v/>
      </c>
    </row>
    <row r="255" spans="1:5" x14ac:dyDescent="0.2">
      <c r="C255" t="s">
        <v>915</v>
      </c>
      <c r="D255" s="216" t="s">
        <v>915</v>
      </c>
    </row>
    <row r="256" spans="1:5" x14ac:dyDescent="0.2">
      <c r="C256" t="s">
        <v>915</v>
      </c>
      <c r="D256" s="216" t="s">
        <v>915</v>
      </c>
    </row>
    <row r="257" spans="3:4" x14ac:dyDescent="0.2">
      <c r="C257" t="s">
        <v>915</v>
      </c>
      <c r="D257" s="216" t="s">
        <v>915</v>
      </c>
    </row>
  </sheetData>
  <autoFilter ref="A4:F241"/>
  <sortState ref="I5:J40">
    <sortCondition ref="I5:I40"/>
  </sortState>
  <mergeCells count="2">
    <mergeCell ref="A1:F2"/>
    <mergeCell ref="G1:L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3"/>
  <sheetViews>
    <sheetView topLeftCell="A7" workbookViewId="0">
      <selection activeCell="I32" sqref="I32"/>
    </sheetView>
  </sheetViews>
  <sheetFormatPr baseColWidth="10" defaultRowHeight="12.75" x14ac:dyDescent="0.2"/>
  <cols>
    <col min="1" max="1" width="14.140625" customWidth="1"/>
  </cols>
  <sheetData>
    <row r="1" spans="1:1" x14ac:dyDescent="0.2">
      <c r="A1" s="203" t="s">
        <v>280</v>
      </c>
    </row>
    <row r="2" spans="1:1" x14ac:dyDescent="0.2">
      <c r="A2" t="s">
        <v>6</v>
      </c>
    </row>
    <row r="3" spans="1:1" x14ac:dyDescent="0.2">
      <c r="A3" s="203" t="s">
        <v>281</v>
      </c>
    </row>
  </sheetData>
  <phoneticPr fontId="19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G212"/>
  <sheetViews>
    <sheetView workbookViewId="0">
      <selection activeCell="D29" sqref="D29:E211"/>
    </sheetView>
  </sheetViews>
  <sheetFormatPr baseColWidth="10" defaultRowHeight="15" x14ac:dyDescent="0.25"/>
  <cols>
    <col min="1" max="1" width="11.42578125" style="31"/>
    <col min="2" max="2" width="11.42578125" style="30"/>
    <col min="3" max="3" width="11.42578125" style="31"/>
    <col min="4" max="5" width="11.42578125" style="30"/>
    <col min="6" max="7" width="11.42578125" style="31"/>
    <col min="8" max="16384" width="11.42578125" style="30"/>
  </cols>
  <sheetData>
    <row r="1" spans="1:7" x14ac:dyDescent="0.25">
      <c r="A1" s="360" t="s">
        <v>21</v>
      </c>
      <c r="B1" s="360"/>
      <c r="C1" s="360"/>
      <c r="E1" s="30" t="s">
        <v>22</v>
      </c>
    </row>
    <row r="2" spans="1:7" x14ac:dyDescent="0.25">
      <c r="A2" s="31" t="s">
        <v>23</v>
      </c>
      <c r="B2" s="30" t="s">
        <v>24</v>
      </c>
      <c r="C2" s="31" t="s">
        <v>25</v>
      </c>
      <c r="E2" s="30" t="s">
        <v>24</v>
      </c>
      <c r="F2" s="31" t="s">
        <v>23</v>
      </c>
      <c r="G2" s="31" t="s">
        <v>25</v>
      </c>
    </row>
    <row r="3" spans="1:7" x14ac:dyDescent="0.25">
      <c r="A3" s="31">
        <v>42098</v>
      </c>
      <c r="B3" s="30">
        <v>201601</v>
      </c>
      <c r="E3" s="30">
        <v>201501</v>
      </c>
      <c r="F3" s="31">
        <v>42000</v>
      </c>
    </row>
    <row r="4" spans="1:7" x14ac:dyDescent="0.25">
      <c r="A4" s="31">
        <f>A3+14</f>
        <v>42112</v>
      </c>
      <c r="B4" s="30">
        <v>201602</v>
      </c>
      <c r="E4" s="30">
        <v>201502</v>
      </c>
      <c r="F4" s="31">
        <f>F3+14</f>
        <v>42014</v>
      </c>
    </row>
    <row r="5" spans="1:7" x14ac:dyDescent="0.25">
      <c r="A5" s="31">
        <f t="shared" ref="A5:A29" si="0">A4+14</f>
        <v>42126</v>
      </c>
      <c r="B5" s="30">
        <v>201603</v>
      </c>
      <c r="E5" s="30">
        <v>201503</v>
      </c>
      <c r="F5" s="31">
        <f t="shared" ref="F5:F29" si="1">F4+14</f>
        <v>42028</v>
      </c>
    </row>
    <row r="6" spans="1:7" x14ac:dyDescent="0.25">
      <c r="A6" s="31">
        <f t="shared" si="0"/>
        <v>42140</v>
      </c>
      <c r="B6" s="30">
        <v>201604</v>
      </c>
      <c r="E6" s="30">
        <v>201504</v>
      </c>
      <c r="F6" s="31">
        <f t="shared" si="1"/>
        <v>42042</v>
      </c>
    </row>
    <row r="7" spans="1:7" x14ac:dyDescent="0.25">
      <c r="A7" s="31">
        <f t="shared" si="0"/>
        <v>42154</v>
      </c>
      <c r="B7" s="30">
        <v>201605</v>
      </c>
      <c r="E7" s="30">
        <v>201505</v>
      </c>
      <c r="F7" s="31">
        <f t="shared" si="1"/>
        <v>42056</v>
      </c>
    </row>
    <row r="8" spans="1:7" x14ac:dyDescent="0.25">
      <c r="A8" s="31">
        <f t="shared" si="0"/>
        <v>42168</v>
      </c>
      <c r="B8" s="30">
        <v>201606</v>
      </c>
      <c r="E8" s="30">
        <v>201506</v>
      </c>
      <c r="F8" s="31">
        <f t="shared" si="1"/>
        <v>42070</v>
      </c>
    </row>
    <row r="9" spans="1:7" x14ac:dyDescent="0.25">
      <c r="A9" s="31">
        <f t="shared" si="0"/>
        <v>42182</v>
      </c>
      <c r="B9" s="30">
        <v>201607</v>
      </c>
      <c r="E9" s="30">
        <v>201507</v>
      </c>
      <c r="F9" s="31">
        <f t="shared" si="1"/>
        <v>42084</v>
      </c>
    </row>
    <row r="10" spans="1:7" x14ac:dyDescent="0.25">
      <c r="A10" s="31">
        <f t="shared" si="0"/>
        <v>42196</v>
      </c>
      <c r="B10" s="30">
        <v>201608</v>
      </c>
      <c r="E10" s="30">
        <v>201508</v>
      </c>
      <c r="F10" s="31">
        <f t="shared" si="1"/>
        <v>42098</v>
      </c>
    </row>
    <row r="11" spans="1:7" x14ac:dyDescent="0.25">
      <c r="A11" s="31">
        <f t="shared" si="0"/>
        <v>42210</v>
      </c>
      <c r="B11" s="30">
        <v>201609</v>
      </c>
      <c r="E11" s="30">
        <v>201509</v>
      </c>
      <c r="F11" s="31">
        <f t="shared" si="1"/>
        <v>42112</v>
      </c>
    </row>
    <row r="12" spans="1:7" x14ac:dyDescent="0.25">
      <c r="A12" s="31">
        <f t="shared" si="0"/>
        <v>42224</v>
      </c>
      <c r="B12" s="30">
        <v>201610</v>
      </c>
      <c r="E12" s="30">
        <v>201510</v>
      </c>
      <c r="F12" s="31">
        <f t="shared" si="1"/>
        <v>42126</v>
      </c>
    </row>
    <row r="13" spans="1:7" x14ac:dyDescent="0.25">
      <c r="A13" s="31">
        <f t="shared" si="0"/>
        <v>42238</v>
      </c>
      <c r="B13" s="30">
        <v>201611</v>
      </c>
      <c r="E13" s="30">
        <v>201511</v>
      </c>
      <c r="F13" s="31">
        <f t="shared" si="1"/>
        <v>42140</v>
      </c>
    </row>
    <row r="14" spans="1:7" x14ac:dyDescent="0.25">
      <c r="A14" s="31">
        <f t="shared" si="0"/>
        <v>42252</v>
      </c>
      <c r="B14" s="30">
        <v>201612</v>
      </c>
      <c r="E14" s="30">
        <v>201512</v>
      </c>
      <c r="F14" s="31">
        <f t="shared" si="1"/>
        <v>42154</v>
      </c>
    </row>
    <row r="15" spans="1:7" x14ac:dyDescent="0.25">
      <c r="A15" s="31">
        <f t="shared" si="0"/>
        <v>42266</v>
      </c>
      <c r="B15" s="30">
        <v>201613</v>
      </c>
      <c r="E15" s="30">
        <v>201513</v>
      </c>
      <c r="F15" s="31">
        <f t="shared" si="1"/>
        <v>42168</v>
      </c>
    </row>
    <row r="16" spans="1:7" x14ac:dyDescent="0.25">
      <c r="A16" s="31">
        <f t="shared" si="0"/>
        <v>42280</v>
      </c>
      <c r="B16" s="30">
        <v>201614</v>
      </c>
      <c r="E16" s="30">
        <v>201514</v>
      </c>
      <c r="F16" s="31">
        <f t="shared" si="1"/>
        <v>42182</v>
      </c>
    </row>
    <row r="17" spans="1:6" x14ac:dyDescent="0.25">
      <c r="A17" s="31">
        <f t="shared" si="0"/>
        <v>42294</v>
      </c>
      <c r="B17" s="30">
        <v>201615</v>
      </c>
      <c r="E17" s="30">
        <v>201515</v>
      </c>
      <c r="F17" s="31">
        <f t="shared" si="1"/>
        <v>42196</v>
      </c>
    </row>
    <row r="18" spans="1:6" x14ac:dyDescent="0.25">
      <c r="A18" s="31">
        <f t="shared" si="0"/>
        <v>42308</v>
      </c>
      <c r="B18" s="30">
        <v>201616</v>
      </c>
      <c r="E18" s="30">
        <v>201516</v>
      </c>
      <c r="F18" s="31">
        <f t="shared" si="1"/>
        <v>42210</v>
      </c>
    </row>
    <row r="19" spans="1:6" x14ac:dyDescent="0.25">
      <c r="A19" s="31">
        <f t="shared" si="0"/>
        <v>42322</v>
      </c>
      <c r="B19" s="30">
        <v>201617</v>
      </c>
      <c r="E19" s="30">
        <v>201517</v>
      </c>
      <c r="F19" s="31">
        <f t="shared" si="1"/>
        <v>42224</v>
      </c>
    </row>
    <row r="20" spans="1:6" x14ac:dyDescent="0.25">
      <c r="A20" s="31">
        <f t="shared" si="0"/>
        <v>42336</v>
      </c>
      <c r="B20" s="30">
        <v>201618</v>
      </c>
      <c r="E20" s="30">
        <v>201518</v>
      </c>
      <c r="F20" s="31">
        <f t="shared" si="1"/>
        <v>42238</v>
      </c>
    </row>
    <row r="21" spans="1:6" x14ac:dyDescent="0.25">
      <c r="A21" s="31">
        <f t="shared" si="0"/>
        <v>42350</v>
      </c>
      <c r="B21" s="30">
        <v>201619</v>
      </c>
      <c r="E21" s="30">
        <v>201519</v>
      </c>
      <c r="F21" s="31">
        <f t="shared" si="1"/>
        <v>42252</v>
      </c>
    </row>
    <row r="22" spans="1:6" x14ac:dyDescent="0.25">
      <c r="A22" s="31">
        <f t="shared" si="0"/>
        <v>42364</v>
      </c>
      <c r="B22" s="30">
        <v>201620</v>
      </c>
      <c r="E22" s="30">
        <v>201520</v>
      </c>
      <c r="F22" s="31">
        <f t="shared" si="1"/>
        <v>42266</v>
      </c>
    </row>
    <row r="23" spans="1:6" x14ac:dyDescent="0.25">
      <c r="A23" s="31">
        <f t="shared" si="0"/>
        <v>42378</v>
      </c>
      <c r="B23" s="30">
        <v>201621</v>
      </c>
      <c r="E23" s="30">
        <v>201521</v>
      </c>
      <c r="F23" s="31">
        <f t="shared" si="1"/>
        <v>42280</v>
      </c>
    </row>
    <row r="24" spans="1:6" x14ac:dyDescent="0.25">
      <c r="A24" s="31">
        <f t="shared" si="0"/>
        <v>42392</v>
      </c>
      <c r="B24" s="30">
        <v>201622</v>
      </c>
      <c r="E24" s="30">
        <v>201522</v>
      </c>
      <c r="F24" s="31">
        <f t="shared" si="1"/>
        <v>42294</v>
      </c>
    </row>
    <row r="25" spans="1:6" x14ac:dyDescent="0.25">
      <c r="A25" s="31">
        <f t="shared" si="0"/>
        <v>42406</v>
      </c>
      <c r="B25" s="30">
        <v>201623</v>
      </c>
      <c r="E25" s="30">
        <v>201523</v>
      </c>
      <c r="F25" s="31">
        <f t="shared" si="1"/>
        <v>42308</v>
      </c>
    </row>
    <row r="26" spans="1:6" x14ac:dyDescent="0.25">
      <c r="A26" s="31">
        <f t="shared" si="0"/>
        <v>42420</v>
      </c>
      <c r="B26" s="30">
        <v>201624</v>
      </c>
      <c r="E26" s="30">
        <v>201524</v>
      </c>
      <c r="F26" s="31">
        <f t="shared" si="1"/>
        <v>42322</v>
      </c>
    </row>
    <row r="27" spans="1:6" x14ac:dyDescent="0.25">
      <c r="A27" s="31">
        <f t="shared" si="0"/>
        <v>42434</v>
      </c>
      <c r="B27" s="30">
        <v>201625</v>
      </c>
      <c r="E27" s="30">
        <v>201525</v>
      </c>
      <c r="F27" s="31">
        <f t="shared" si="1"/>
        <v>42336</v>
      </c>
    </row>
    <row r="28" spans="1:6" x14ac:dyDescent="0.25">
      <c r="A28" s="31">
        <f t="shared" si="0"/>
        <v>42448</v>
      </c>
      <c r="B28" s="30">
        <v>201626</v>
      </c>
      <c r="E28" s="30">
        <v>201526</v>
      </c>
      <c r="F28" s="31">
        <f t="shared" si="1"/>
        <v>42350</v>
      </c>
    </row>
    <row r="29" spans="1:6" x14ac:dyDescent="0.25">
      <c r="A29" s="31">
        <f t="shared" si="0"/>
        <v>42462</v>
      </c>
      <c r="B29" s="30">
        <v>201701</v>
      </c>
      <c r="E29" s="30">
        <v>201601</v>
      </c>
      <c r="F29" s="31">
        <f t="shared" si="1"/>
        <v>42364</v>
      </c>
    </row>
    <row r="30" spans="1:6" x14ac:dyDescent="0.25">
      <c r="A30" s="31">
        <f>A29+14</f>
        <v>42476</v>
      </c>
      <c r="B30" s="30">
        <v>201702</v>
      </c>
      <c r="E30" s="30">
        <v>201602</v>
      </c>
      <c r="F30" s="31">
        <f>F29+14</f>
        <v>42378</v>
      </c>
    </row>
    <row r="31" spans="1:6" x14ac:dyDescent="0.25">
      <c r="A31" s="31">
        <f t="shared" ref="A31:A94" si="2">A30+14</f>
        <v>42490</v>
      </c>
      <c r="B31" s="30">
        <v>201703</v>
      </c>
      <c r="E31" s="30">
        <v>201603</v>
      </c>
      <c r="F31" s="31">
        <f t="shared" ref="F31:F48" si="3">F30+14</f>
        <v>42392</v>
      </c>
    </row>
    <row r="32" spans="1:6" x14ac:dyDescent="0.25">
      <c r="A32" s="31">
        <f t="shared" si="2"/>
        <v>42504</v>
      </c>
      <c r="B32" s="30">
        <v>201704</v>
      </c>
      <c r="E32" s="30">
        <v>201604</v>
      </c>
      <c r="F32" s="31">
        <f t="shared" si="3"/>
        <v>42406</v>
      </c>
    </row>
    <row r="33" spans="1:6" x14ac:dyDescent="0.25">
      <c r="A33" s="31">
        <f t="shared" si="2"/>
        <v>42518</v>
      </c>
      <c r="B33" s="30">
        <v>201705</v>
      </c>
      <c r="E33" s="30">
        <v>201605</v>
      </c>
      <c r="F33" s="31">
        <f t="shared" si="3"/>
        <v>42420</v>
      </c>
    </row>
    <row r="34" spans="1:6" x14ac:dyDescent="0.25">
      <c r="A34" s="31">
        <f t="shared" si="2"/>
        <v>42532</v>
      </c>
      <c r="B34" s="30">
        <v>201706</v>
      </c>
      <c r="E34" s="30">
        <v>201606</v>
      </c>
      <c r="F34" s="31">
        <f t="shared" si="3"/>
        <v>42434</v>
      </c>
    </row>
    <row r="35" spans="1:6" x14ac:dyDescent="0.25">
      <c r="A35" s="31">
        <f t="shared" si="2"/>
        <v>42546</v>
      </c>
      <c r="B35" s="30">
        <v>201707</v>
      </c>
      <c r="E35" s="30">
        <v>201607</v>
      </c>
      <c r="F35" s="31">
        <f t="shared" si="3"/>
        <v>42448</v>
      </c>
    </row>
    <row r="36" spans="1:6" x14ac:dyDescent="0.25">
      <c r="A36" s="31">
        <f t="shared" si="2"/>
        <v>42560</v>
      </c>
      <c r="B36" s="30">
        <v>201708</v>
      </c>
      <c r="E36" s="30">
        <v>201608</v>
      </c>
      <c r="F36" s="31">
        <f t="shared" si="3"/>
        <v>42462</v>
      </c>
    </row>
    <row r="37" spans="1:6" x14ac:dyDescent="0.25">
      <c r="A37" s="31">
        <f t="shared" si="2"/>
        <v>42574</v>
      </c>
      <c r="B37" s="30">
        <v>201709</v>
      </c>
      <c r="E37" s="30">
        <v>201609</v>
      </c>
      <c r="F37" s="31">
        <f t="shared" si="3"/>
        <v>42476</v>
      </c>
    </row>
    <row r="38" spans="1:6" x14ac:dyDescent="0.25">
      <c r="A38" s="31">
        <f t="shared" si="2"/>
        <v>42588</v>
      </c>
      <c r="B38" s="30">
        <v>201710</v>
      </c>
      <c r="E38" s="30">
        <v>201610</v>
      </c>
      <c r="F38" s="31">
        <f t="shared" si="3"/>
        <v>42490</v>
      </c>
    </row>
    <row r="39" spans="1:6" x14ac:dyDescent="0.25">
      <c r="A39" s="31">
        <f t="shared" si="2"/>
        <v>42602</v>
      </c>
      <c r="B39" s="30">
        <v>201711</v>
      </c>
      <c r="E39" s="30">
        <v>201611</v>
      </c>
      <c r="F39" s="31">
        <f t="shared" si="3"/>
        <v>42504</v>
      </c>
    </row>
    <row r="40" spans="1:6" x14ac:dyDescent="0.25">
      <c r="A40" s="31">
        <f t="shared" si="2"/>
        <v>42616</v>
      </c>
      <c r="B40" s="30">
        <v>201712</v>
      </c>
      <c r="E40" s="30">
        <v>201612</v>
      </c>
      <c r="F40" s="31">
        <f t="shared" si="3"/>
        <v>42518</v>
      </c>
    </row>
    <row r="41" spans="1:6" x14ac:dyDescent="0.25">
      <c r="A41" s="31">
        <f t="shared" si="2"/>
        <v>42630</v>
      </c>
      <c r="B41" s="30">
        <v>201713</v>
      </c>
      <c r="E41" s="30">
        <v>201613</v>
      </c>
      <c r="F41" s="31">
        <f t="shared" si="3"/>
        <v>42532</v>
      </c>
    </row>
    <row r="42" spans="1:6" x14ac:dyDescent="0.25">
      <c r="A42" s="31">
        <f t="shared" si="2"/>
        <v>42644</v>
      </c>
      <c r="B42" s="30">
        <v>201714</v>
      </c>
      <c r="E42" s="30">
        <v>201614</v>
      </c>
      <c r="F42" s="31">
        <f t="shared" si="3"/>
        <v>42546</v>
      </c>
    </row>
    <row r="43" spans="1:6" x14ac:dyDescent="0.25">
      <c r="A43" s="31">
        <f t="shared" si="2"/>
        <v>42658</v>
      </c>
      <c r="B43" s="30">
        <v>201715</v>
      </c>
      <c r="C43" s="31" t="s">
        <v>25</v>
      </c>
      <c r="E43" s="30">
        <v>201615</v>
      </c>
      <c r="F43" s="31">
        <f t="shared" si="3"/>
        <v>42560</v>
      </c>
    </row>
    <row r="44" spans="1:6" x14ac:dyDescent="0.25">
      <c r="A44" s="31">
        <f t="shared" si="2"/>
        <v>42672</v>
      </c>
      <c r="B44" s="30">
        <v>201716</v>
      </c>
      <c r="C44" s="31">
        <f>A44+12</f>
        <v>42684</v>
      </c>
      <c r="E44" s="30">
        <v>201616</v>
      </c>
      <c r="F44" s="31">
        <f t="shared" si="3"/>
        <v>42574</v>
      </c>
    </row>
    <row r="45" spans="1:6" x14ac:dyDescent="0.25">
      <c r="A45" s="31">
        <f t="shared" si="2"/>
        <v>42686</v>
      </c>
      <c r="B45" s="30">
        <v>201717</v>
      </c>
      <c r="C45" s="31">
        <f t="shared" ref="C45:C108" si="4">A45+12</f>
        <v>42698</v>
      </c>
      <c r="E45" s="30">
        <v>201617</v>
      </c>
      <c r="F45" s="31">
        <f t="shared" si="3"/>
        <v>42588</v>
      </c>
    </row>
    <row r="46" spans="1:6" x14ac:dyDescent="0.25">
      <c r="A46" s="31">
        <f t="shared" si="2"/>
        <v>42700</v>
      </c>
      <c r="B46" s="30">
        <v>201718</v>
      </c>
      <c r="C46" s="31">
        <f t="shared" si="4"/>
        <v>42712</v>
      </c>
      <c r="E46" s="30">
        <v>201618</v>
      </c>
      <c r="F46" s="31">
        <f t="shared" si="3"/>
        <v>42602</v>
      </c>
    </row>
    <row r="47" spans="1:6" x14ac:dyDescent="0.25">
      <c r="A47" s="31">
        <f t="shared" si="2"/>
        <v>42714</v>
      </c>
      <c r="B47" s="30">
        <v>201719</v>
      </c>
      <c r="C47" s="31">
        <f t="shared" si="4"/>
        <v>42726</v>
      </c>
      <c r="E47" s="30">
        <v>201619</v>
      </c>
      <c r="F47" s="31">
        <f t="shared" si="3"/>
        <v>42616</v>
      </c>
    </row>
    <row r="48" spans="1:6" x14ac:dyDescent="0.25">
      <c r="A48" s="31">
        <f t="shared" si="2"/>
        <v>42728</v>
      </c>
      <c r="B48" s="30">
        <v>201720</v>
      </c>
      <c r="C48" s="31">
        <f t="shared" si="4"/>
        <v>42740</v>
      </c>
      <c r="E48" s="30">
        <v>201620</v>
      </c>
      <c r="F48" s="31">
        <f t="shared" si="3"/>
        <v>42630</v>
      </c>
    </row>
    <row r="49" spans="1:7" x14ac:dyDescent="0.25">
      <c r="A49" s="31">
        <f t="shared" si="2"/>
        <v>42742</v>
      </c>
      <c r="B49" s="30">
        <v>201721</v>
      </c>
      <c r="C49" s="31">
        <f t="shared" si="4"/>
        <v>42754</v>
      </c>
      <c r="E49" s="30">
        <v>201621</v>
      </c>
      <c r="F49" s="31">
        <f>F48+14</f>
        <v>42644</v>
      </c>
    </row>
    <row r="50" spans="1:7" x14ac:dyDescent="0.25">
      <c r="A50" s="31">
        <f t="shared" si="2"/>
        <v>42756</v>
      </c>
      <c r="B50" s="30">
        <v>201722</v>
      </c>
      <c r="C50" s="31">
        <f t="shared" si="4"/>
        <v>42768</v>
      </c>
      <c r="E50" s="30">
        <v>201622</v>
      </c>
      <c r="F50" s="31">
        <f>F49+14</f>
        <v>42658</v>
      </c>
      <c r="G50" s="31" t="s">
        <v>25</v>
      </c>
    </row>
    <row r="51" spans="1:7" x14ac:dyDescent="0.25">
      <c r="A51" s="31">
        <f t="shared" si="2"/>
        <v>42770</v>
      </c>
      <c r="B51" s="30">
        <v>201723</v>
      </c>
      <c r="C51" s="31">
        <f t="shared" si="4"/>
        <v>42782</v>
      </c>
      <c r="E51" s="30">
        <v>201623</v>
      </c>
      <c r="F51" s="31">
        <f t="shared" ref="F51:F114" si="5">F50+14</f>
        <v>42672</v>
      </c>
      <c r="G51" s="31">
        <f t="shared" ref="G51:G114" si="6">F51+12</f>
        <v>42684</v>
      </c>
    </row>
    <row r="52" spans="1:7" x14ac:dyDescent="0.25">
      <c r="A52" s="31">
        <f t="shared" si="2"/>
        <v>42784</v>
      </c>
      <c r="B52" s="30">
        <v>201724</v>
      </c>
      <c r="C52" s="31">
        <f t="shared" si="4"/>
        <v>42796</v>
      </c>
      <c r="E52" s="30">
        <v>201624</v>
      </c>
      <c r="F52" s="31">
        <f t="shared" si="5"/>
        <v>42686</v>
      </c>
      <c r="G52" s="31">
        <f t="shared" si="6"/>
        <v>42698</v>
      </c>
    </row>
    <row r="53" spans="1:7" x14ac:dyDescent="0.25">
      <c r="A53" s="31">
        <f t="shared" si="2"/>
        <v>42798</v>
      </c>
      <c r="B53" s="30">
        <v>201725</v>
      </c>
      <c r="C53" s="31">
        <f t="shared" si="4"/>
        <v>42810</v>
      </c>
      <c r="E53" s="30">
        <v>201625</v>
      </c>
      <c r="F53" s="31">
        <f t="shared" si="5"/>
        <v>42700</v>
      </c>
      <c r="G53" s="31">
        <f t="shared" si="6"/>
        <v>42712</v>
      </c>
    </row>
    <row r="54" spans="1:7" x14ac:dyDescent="0.25">
      <c r="A54" s="31">
        <f t="shared" si="2"/>
        <v>42812</v>
      </c>
      <c r="B54" s="30">
        <v>201726</v>
      </c>
      <c r="C54" s="31">
        <f t="shared" si="4"/>
        <v>42824</v>
      </c>
      <c r="E54" s="30">
        <v>201626</v>
      </c>
      <c r="F54" s="31">
        <f t="shared" si="5"/>
        <v>42714</v>
      </c>
      <c r="G54" s="31">
        <f t="shared" si="6"/>
        <v>42726</v>
      </c>
    </row>
    <row r="55" spans="1:7" x14ac:dyDescent="0.25">
      <c r="A55" s="31">
        <f t="shared" si="2"/>
        <v>42826</v>
      </c>
      <c r="B55" s="30">
        <v>201801</v>
      </c>
      <c r="C55" s="31">
        <f t="shared" si="4"/>
        <v>42838</v>
      </c>
      <c r="E55" s="30">
        <v>201701</v>
      </c>
      <c r="F55" s="31">
        <f t="shared" si="5"/>
        <v>42728</v>
      </c>
      <c r="G55" s="31">
        <f t="shared" si="6"/>
        <v>42740</v>
      </c>
    </row>
    <row r="56" spans="1:7" x14ac:dyDescent="0.25">
      <c r="A56" s="31">
        <f t="shared" si="2"/>
        <v>42840</v>
      </c>
      <c r="B56" s="30">
        <v>201802</v>
      </c>
      <c r="C56" s="31">
        <f t="shared" si="4"/>
        <v>42852</v>
      </c>
      <c r="E56" s="30">
        <v>201702</v>
      </c>
      <c r="F56" s="31">
        <f t="shared" si="5"/>
        <v>42742</v>
      </c>
      <c r="G56" s="31">
        <f t="shared" si="6"/>
        <v>42754</v>
      </c>
    </row>
    <row r="57" spans="1:7" x14ac:dyDescent="0.25">
      <c r="A57" s="31">
        <f t="shared" si="2"/>
        <v>42854</v>
      </c>
      <c r="B57" s="30">
        <v>201803</v>
      </c>
      <c r="C57" s="31">
        <f t="shared" si="4"/>
        <v>42866</v>
      </c>
      <c r="E57" s="30">
        <v>201703</v>
      </c>
      <c r="F57" s="31">
        <f t="shared" si="5"/>
        <v>42756</v>
      </c>
      <c r="G57" s="31">
        <f t="shared" si="6"/>
        <v>42768</v>
      </c>
    </row>
    <row r="58" spans="1:7" x14ac:dyDescent="0.25">
      <c r="A58" s="31">
        <f t="shared" si="2"/>
        <v>42868</v>
      </c>
      <c r="B58" s="30">
        <v>201804</v>
      </c>
      <c r="C58" s="31">
        <f t="shared" si="4"/>
        <v>42880</v>
      </c>
      <c r="E58" s="30">
        <v>201704</v>
      </c>
      <c r="F58" s="31">
        <f t="shared" si="5"/>
        <v>42770</v>
      </c>
      <c r="G58" s="31">
        <f t="shared" si="6"/>
        <v>42782</v>
      </c>
    </row>
    <row r="59" spans="1:7" x14ac:dyDescent="0.25">
      <c r="A59" s="31">
        <f t="shared" si="2"/>
        <v>42882</v>
      </c>
      <c r="B59" s="30">
        <v>201805</v>
      </c>
      <c r="C59" s="31">
        <f t="shared" si="4"/>
        <v>42894</v>
      </c>
      <c r="E59" s="30">
        <v>201705</v>
      </c>
      <c r="F59" s="31">
        <f t="shared" si="5"/>
        <v>42784</v>
      </c>
      <c r="G59" s="31">
        <f t="shared" si="6"/>
        <v>42796</v>
      </c>
    </row>
    <row r="60" spans="1:7" x14ac:dyDescent="0.25">
      <c r="A60" s="31">
        <f t="shared" si="2"/>
        <v>42896</v>
      </c>
      <c r="B60" s="30">
        <v>201806</v>
      </c>
      <c r="C60" s="31">
        <f t="shared" si="4"/>
        <v>42908</v>
      </c>
      <c r="E60" s="30">
        <v>201706</v>
      </c>
      <c r="F60" s="31">
        <f t="shared" si="5"/>
        <v>42798</v>
      </c>
      <c r="G60" s="31">
        <f t="shared" si="6"/>
        <v>42810</v>
      </c>
    </row>
    <row r="61" spans="1:7" x14ac:dyDescent="0.25">
      <c r="A61" s="31">
        <f t="shared" si="2"/>
        <v>42910</v>
      </c>
      <c r="B61" s="30">
        <v>201807</v>
      </c>
      <c r="C61" s="31">
        <f t="shared" si="4"/>
        <v>42922</v>
      </c>
      <c r="E61" s="30">
        <v>201707</v>
      </c>
      <c r="F61" s="31">
        <f t="shared" si="5"/>
        <v>42812</v>
      </c>
      <c r="G61" s="31">
        <f t="shared" si="6"/>
        <v>42824</v>
      </c>
    </row>
    <row r="62" spans="1:7" x14ac:dyDescent="0.25">
      <c r="A62" s="31">
        <f t="shared" si="2"/>
        <v>42924</v>
      </c>
      <c r="B62" s="30">
        <v>201808</v>
      </c>
      <c r="C62" s="31">
        <f t="shared" si="4"/>
        <v>42936</v>
      </c>
      <c r="E62" s="30">
        <v>201708</v>
      </c>
      <c r="F62" s="31">
        <f t="shared" si="5"/>
        <v>42826</v>
      </c>
      <c r="G62" s="31">
        <f t="shared" si="6"/>
        <v>42838</v>
      </c>
    </row>
    <row r="63" spans="1:7" x14ac:dyDescent="0.25">
      <c r="A63" s="31">
        <f t="shared" si="2"/>
        <v>42938</v>
      </c>
      <c r="B63" s="30">
        <v>201809</v>
      </c>
      <c r="C63" s="31">
        <f t="shared" si="4"/>
        <v>42950</v>
      </c>
      <c r="E63" s="30">
        <v>201709</v>
      </c>
      <c r="F63" s="31">
        <f t="shared" si="5"/>
        <v>42840</v>
      </c>
      <c r="G63" s="31">
        <f t="shared" si="6"/>
        <v>42852</v>
      </c>
    </row>
    <row r="64" spans="1:7" x14ac:dyDescent="0.25">
      <c r="A64" s="31">
        <f t="shared" si="2"/>
        <v>42952</v>
      </c>
      <c r="B64" s="30">
        <v>201810</v>
      </c>
      <c r="C64" s="31">
        <f t="shared" si="4"/>
        <v>42964</v>
      </c>
      <c r="E64" s="30">
        <v>201710</v>
      </c>
      <c r="F64" s="31">
        <f t="shared" si="5"/>
        <v>42854</v>
      </c>
      <c r="G64" s="31">
        <f t="shared" si="6"/>
        <v>42866</v>
      </c>
    </row>
    <row r="65" spans="1:7" x14ac:dyDescent="0.25">
      <c r="A65" s="31">
        <f t="shared" si="2"/>
        <v>42966</v>
      </c>
      <c r="B65" s="30">
        <v>201811</v>
      </c>
      <c r="C65" s="31">
        <f t="shared" si="4"/>
        <v>42978</v>
      </c>
      <c r="E65" s="30">
        <v>201711</v>
      </c>
      <c r="F65" s="31">
        <f t="shared" si="5"/>
        <v>42868</v>
      </c>
      <c r="G65" s="31">
        <f t="shared" si="6"/>
        <v>42880</v>
      </c>
    </row>
    <row r="66" spans="1:7" x14ac:dyDescent="0.25">
      <c r="A66" s="31">
        <f t="shared" si="2"/>
        <v>42980</v>
      </c>
      <c r="B66" s="30">
        <v>201812</v>
      </c>
      <c r="C66" s="31">
        <f t="shared" si="4"/>
        <v>42992</v>
      </c>
      <c r="E66" s="30">
        <v>201712</v>
      </c>
      <c r="F66" s="31">
        <f t="shared" si="5"/>
        <v>42882</v>
      </c>
      <c r="G66" s="31">
        <f t="shared" si="6"/>
        <v>42894</v>
      </c>
    </row>
    <row r="67" spans="1:7" x14ac:dyDescent="0.25">
      <c r="A67" s="31">
        <f t="shared" si="2"/>
        <v>42994</v>
      </c>
      <c r="B67" s="30">
        <v>201813</v>
      </c>
      <c r="C67" s="31">
        <f t="shared" si="4"/>
        <v>43006</v>
      </c>
      <c r="E67" s="30">
        <v>201713</v>
      </c>
      <c r="F67" s="31">
        <f t="shared" si="5"/>
        <v>42896</v>
      </c>
      <c r="G67" s="31">
        <f t="shared" si="6"/>
        <v>42908</v>
      </c>
    </row>
    <row r="68" spans="1:7" x14ac:dyDescent="0.25">
      <c r="A68" s="31">
        <f t="shared" si="2"/>
        <v>43008</v>
      </c>
      <c r="B68" s="30">
        <v>201814</v>
      </c>
      <c r="C68" s="31">
        <f t="shared" si="4"/>
        <v>43020</v>
      </c>
      <c r="E68" s="30">
        <v>201714</v>
      </c>
      <c r="F68" s="31">
        <f t="shared" si="5"/>
        <v>42910</v>
      </c>
      <c r="G68" s="31">
        <f t="shared" si="6"/>
        <v>42922</v>
      </c>
    </row>
    <row r="69" spans="1:7" x14ac:dyDescent="0.25">
      <c r="A69" s="31">
        <f t="shared" si="2"/>
        <v>43022</v>
      </c>
      <c r="B69" s="30">
        <v>201815</v>
      </c>
      <c r="C69" s="31">
        <f t="shared" si="4"/>
        <v>43034</v>
      </c>
      <c r="E69" s="30">
        <v>201715</v>
      </c>
      <c r="F69" s="31">
        <f t="shared" si="5"/>
        <v>42924</v>
      </c>
      <c r="G69" s="31">
        <f t="shared" si="6"/>
        <v>42936</v>
      </c>
    </row>
    <row r="70" spans="1:7" x14ac:dyDescent="0.25">
      <c r="A70" s="31">
        <f t="shared" si="2"/>
        <v>43036</v>
      </c>
      <c r="B70" s="30">
        <v>201816</v>
      </c>
      <c r="C70" s="31">
        <f t="shared" si="4"/>
        <v>43048</v>
      </c>
      <c r="E70" s="30">
        <v>201716</v>
      </c>
      <c r="F70" s="31">
        <f t="shared" si="5"/>
        <v>42938</v>
      </c>
      <c r="G70" s="31">
        <f t="shared" si="6"/>
        <v>42950</v>
      </c>
    </row>
    <row r="71" spans="1:7" x14ac:dyDescent="0.25">
      <c r="A71" s="31">
        <f t="shared" si="2"/>
        <v>43050</v>
      </c>
      <c r="B71" s="30">
        <v>201817</v>
      </c>
      <c r="C71" s="31">
        <f t="shared" si="4"/>
        <v>43062</v>
      </c>
      <c r="E71" s="30">
        <v>201717</v>
      </c>
      <c r="F71" s="31">
        <f t="shared" si="5"/>
        <v>42952</v>
      </c>
      <c r="G71" s="31">
        <f t="shared" si="6"/>
        <v>42964</v>
      </c>
    </row>
    <row r="72" spans="1:7" x14ac:dyDescent="0.25">
      <c r="A72" s="31">
        <f t="shared" si="2"/>
        <v>43064</v>
      </c>
      <c r="B72" s="30">
        <v>201818</v>
      </c>
      <c r="C72" s="31">
        <f t="shared" si="4"/>
        <v>43076</v>
      </c>
      <c r="E72" s="30">
        <v>201718</v>
      </c>
      <c r="F72" s="31">
        <f t="shared" si="5"/>
        <v>42966</v>
      </c>
      <c r="G72" s="31">
        <f t="shared" si="6"/>
        <v>42978</v>
      </c>
    </row>
    <row r="73" spans="1:7" x14ac:dyDescent="0.25">
      <c r="A73" s="31">
        <f t="shared" si="2"/>
        <v>43078</v>
      </c>
      <c r="B73" s="30">
        <v>201819</v>
      </c>
      <c r="C73" s="31">
        <f t="shared" si="4"/>
        <v>43090</v>
      </c>
      <c r="E73" s="30">
        <v>201719</v>
      </c>
      <c r="F73" s="31">
        <f t="shared" si="5"/>
        <v>42980</v>
      </c>
      <c r="G73" s="31">
        <f t="shared" si="6"/>
        <v>42992</v>
      </c>
    </row>
    <row r="74" spans="1:7" x14ac:dyDescent="0.25">
      <c r="A74" s="31">
        <f t="shared" si="2"/>
        <v>43092</v>
      </c>
      <c r="B74" s="30">
        <v>201820</v>
      </c>
      <c r="C74" s="31">
        <f t="shared" si="4"/>
        <v>43104</v>
      </c>
      <c r="E74" s="30">
        <v>201720</v>
      </c>
      <c r="F74" s="31">
        <f t="shared" si="5"/>
        <v>42994</v>
      </c>
      <c r="G74" s="31">
        <f t="shared" si="6"/>
        <v>43006</v>
      </c>
    </row>
    <row r="75" spans="1:7" x14ac:dyDescent="0.25">
      <c r="A75" s="31">
        <f t="shared" si="2"/>
        <v>43106</v>
      </c>
      <c r="B75" s="30">
        <v>201821</v>
      </c>
      <c r="C75" s="31">
        <f t="shared" si="4"/>
        <v>43118</v>
      </c>
      <c r="E75" s="30">
        <v>201721</v>
      </c>
      <c r="F75" s="31">
        <f t="shared" si="5"/>
        <v>43008</v>
      </c>
      <c r="G75" s="31">
        <f t="shared" si="6"/>
        <v>43020</v>
      </c>
    </row>
    <row r="76" spans="1:7" x14ac:dyDescent="0.25">
      <c r="A76" s="31">
        <f t="shared" si="2"/>
        <v>43120</v>
      </c>
      <c r="B76" s="30">
        <v>201822</v>
      </c>
      <c r="C76" s="31">
        <f t="shared" si="4"/>
        <v>43132</v>
      </c>
      <c r="E76" s="30">
        <v>201722</v>
      </c>
      <c r="F76" s="31">
        <f t="shared" si="5"/>
        <v>43022</v>
      </c>
      <c r="G76" s="31">
        <f t="shared" si="6"/>
        <v>43034</v>
      </c>
    </row>
    <row r="77" spans="1:7" x14ac:dyDescent="0.25">
      <c r="A77" s="31">
        <f t="shared" si="2"/>
        <v>43134</v>
      </c>
      <c r="B77" s="30">
        <v>201823</v>
      </c>
      <c r="C77" s="31">
        <f t="shared" si="4"/>
        <v>43146</v>
      </c>
      <c r="E77" s="30">
        <v>201723</v>
      </c>
      <c r="F77" s="31">
        <f t="shared" si="5"/>
        <v>43036</v>
      </c>
      <c r="G77" s="31">
        <f t="shared" si="6"/>
        <v>43048</v>
      </c>
    </row>
    <row r="78" spans="1:7" x14ac:dyDescent="0.25">
      <c r="A78" s="31">
        <f t="shared" si="2"/>
        <v>43148</v>
      </c>
      <c r="B78" s="30">
        <v>201824</v>
      </c>
      <c r="C78" s="31">
        <f t="shared" si="4"/>
        <v>43160</v>
      </c>
      <c r="E78" s="30">
        <v>201724</v>
      </c>
      <c r="F78" s="31">
        <f t="shared" si="5"/>
        <v>43050</v>
      </c>
      <c r="G78" s="31">
        <f t="shared" si="6"/>
        <v>43062</v>
      </c>
    </row>
    <row r="79" spans="1:7" x14ac:dyDescent="0.25">
      <c r="A79" s="31">
        <f t="shared" si="2"/>
        <v>43162</v>
      </c>
      <c r="B79" s="30">
        <v>201825</v>
      </c>
      <c r="C79" s="31">
        <f t="shared" si="4"/>
        <v>43174</v>
      </c>
      <c r="E79" s="30">
        <v>201725</v>
      </c>
      <c r="F79" s="31">
        <f t="shared" si="5"/>
        <v>43064</v>
      </c>
      <c r="G79" s="31">
        <f t="shared" si="6"/>
        <v>43076</v>
      </c>
    </row>
    <row r="80" spans="1:7" x14ac:dyDescent="0.25">
      <c r="A80" s="31">
        <f t="shared" si="2"/>
        <v>43176</v>
      </c>
      <c r="B80" s="30">
        <v>201826</v>
      </c>
      <c r="C80" s="31">
        <f t="shared" si="4"/>
        <v>43188</v>
      </c>
      <c r="E80" s="30">
        <v>201726</v>
      </c>
      <c r="F80" s="31">
        <f t="shared" si="5"/>
        <v>43078</v>
      </c>
      <c r="G80" s="31">
        <f t="shared" si="6"/>
        <v>43090</v>
      </c>
    </row>
    <row r="81" spans="1:7" x14ac:dyDescent="0.25">
      <c r="A81" s="31">
        <f t="shared" si="2"/>
        <v>43190</v>
      </c>
      <c r="B81" s="30">
        <v>201827</v>
      </c>
      <c r="C81" s="31">
        <f t="shared" si="4"/>
        <v>43202</v>
      </c>
      <c r="E81" s="30">
        <v>201801</v>
      </c>
      <c r="F81" s="31">
        <f t="shared" si="5"/>
        <v>43092</v>
      </c>
      <c r="G81" s="31">
        <f t="shared" si="6"/>
        <v>43104</v>
      </c>
    </row>
    <row r="82" spans="1:7" x14ac:dyDescent="0.25">
      <c r="A82" s="31">
        <f t="shared" si="2"/>
        <v>43204</v>
      </c>
      <c r="B82" s="30">
        <v>201901</v>
      </c>
      <c r="C82" s="31">
        <f t="shared" si="4"/>
        <v>43216</v>
      </c>
      <c r="E82" s="30">
        <v>201802</v>
      </c>
      <c r="F82" s="31">
        <f t="shared" si="5"/>
        <v>43106</v>
      </c>
      <c r="G82" s="31">
        <f t="shared" si="6"/>
        <v>43118</v>
      </c>
    </row>
    <row r="83" spans="1:7" x14ac:dyDescent="0.25">
      <c r="A83" s="31">
        <f t="shared" si="2"/>
        <v>43218</v>
      </c>
      <c r="B83" s="30">
        <v>201902</v>
      </c>
      <c r="C83" s="31">
        <f t="shared" si="4"/>
        <v>43230</v>
      </c>
      <c r="E83" s="30">
        <v>201803</v>
      </c>
      <c r="F83" s="31">
        <f t="shared" si="5"/>
        <v>43120</v>
      </c>
      <c r="G83" s="31">
        <f t="shared" si="6"/>
        <v>43132</v>
      </c>
    </row>
    <row r="84" spans="1:7" x14ac:dyDescent="0.25">
      <c r="A84" s="31">
        <f t="shared" si="2"/>
        <v>43232</v>
      </c>
      <c r="B84" s="30">
        <v>201903</v>
      </c>
      <c r="C84" s="31">
        <f t="shared" si="4"/>
        <v>43244</v>
      </c>
      <c r="E84" s="30">
        <v>201804</v>
      </c>
      <c r="F84" s="31">
        <f t="shared" si="5"/>
        <v>43134</v>
      </c>
      <c r="G84" s="31">
        <f t="shared" si="6"/>
        <v>43146</v>
      </c>
    </row>
    <row r="85" spans="1:7" x14ac:dyDescent="0.25">
      <c r="A85" s="31">
        <f t="shared" si="2"/>
        <v>43246</v>
      </c>
      <c r="B85" s="30">
        <v>201904</v>
      </c>
      <c r="C85" s="31">
        <f t="shared" si="4"/>
        <v>43258</v>
      </c>
      <c r="E85" s="30">
        <v>201805</v>
      </c>
      <c r="F85" s="31">
        <f t="shared" si="5"/>
        <v>43148</v>
      </c>
      <c r="G85" s="31">
        <f t="shared" si="6"/>
        <v>43160</v>
      </c>
    </row>
    <row r="86" spans="1:7" x14ac:dyDescent="0.25">
      <c r="A86" s="31">
        <f t="shared" si="2"/>
        <v>43260</v>
      </c>
      <c r="B86" s="30">
        <v>201905</v>
      </c>
      <c r="C86" s="31">
        <f t="shared" si="4"/>
        <v>43272</v>
      </c>
      <c r="E86" s="30">
        <v>201806</v>
      </c>
      <c r="F86" s="31">
        <f t="shared" si="5"/>
        <v>43162</v>
      </c>
      <c r="G86" s="31">
        <f t="shared" si="6"/>
        <v>43174</v>
      </c>
    </row>
    <row r="87" spans="1:7" x14ac:dyDescent="0.25">
      <c r="A87" s="31">
        <f t="shared" si="2"/>
        <v>43274</v>
      </c>
      <c r="B87" s="30">
        <v>201906</v>
      </c>
      <c r="C87" s="31">
        <f t="shared" si="4"/>
        <v>43286</v>
      </c>
      <c r="E87" s="30">
        <v>201807</v>
      </c>
      <c r="F87" s="31">
        <f t="shared" si="5"/>
        <v>43176</v>
      </c>
      <c r="G87" s="31">
        <f t="shared" si="6"/>
        <v>43188</v>
      </c>
    </row>
    <row r="88" spans="1:7" x14ac:dyDescent="0.25">
      <c r="A88" s="31">
        <f t="shared" si="2"/>
        <v>43288</v>
      </c>
      <c r="B88" s="30">
        <v>201907</v>
      </c>
      <c r="C88" s="31">
        <f t="shared" si="4"/>
        <v>43300</v>
      </c>
      <c r="E88" s="30">
        <v>201808</v>
      </c>
      <c r="F88" s="31">
        <f t="shared" si="5"/>
        <v>43190</v>
      </c>
      <c r="G88" s="31">
        <f t="shared" si="6"/>
        <v>43202</v>
      </c>
    </row>
    <row r="89" spans="1:7" x14ac:dyDescent="0.25">
      <c r="A89" s="31">
        <f t="shared" si="2"/>
        <v>43302</v>
      </c>
      <c r="B89" s="30">
        <v>201908</v>
      </c>
      <c r="C89" s="31">
        <f t="shared" si="4"/>
        <v>43314</v>
      </c>
      <c r="E89" s="30">
        <v>201809</v>
      </c>
      <c r="F89" s="31">
        <f t="shared" si="5"/>
        <v>43204</v>
      </c>
      <c r="G89" s="31">
        <f t="shared" si="6"/>
        <v>43216</v>
      </c>
    </row>
    <row r="90" spans="1:7" x14ac:dyDescent="0.25">
      <c r="A90" s="31">
        <f t="shared" si="2"/>
        <v>43316</v>
      </c>
      <c r="B90" s="30">
        <v>201909</v>
      </c>
      <c r="C90" s="31">
        <f t="shared" si="4"/>
        <v>43328</v>
      </c>
      <c r="E90" s="30">
        <v>201810</v>
      </c>
      <c r="F90" s="31">
        <f t="shared" si="5"/>
        <v>43218</v>
      </c>
      <c r="G90" s="31">
        <f t="shared" si="6"/>
        <v>43230</v>
      </c>
    </row>
    <row r="91" spans="1:7" x14ac:dyDescent="0.25">
      <c r="A91" s="31">
        <f t="shared" si="2"/>
        <v>43330</v>
      </c>
      <c r="B91" s="30">
        <v>201910</v>
      </c>
      <c r="C91" s="31">
        <f t="shared" si="4"/>
        <v>43342</v>
      </c>
      <c r="E91" s="30">
        <v>201811</v>
      </c>
      <c r="F91" s="31">
        <f t="shared" si="5"/>
        <v>43232</v>
      </c>
      <c r="G91" s="31">
        <f t="shared" si="6"/>
        <v>43244</v>
      </c>
    </row>
    <row r="92" spans="1:7" x14ac:dyDescent="0.25">
      <c r="A92" s="31">
        <f t="shared" si="2"/>
        <v>43344</v>
      </c>
      <c r="B92" s="30">
        <v>201911</v>
      </c>
      <c r="C92" s="31">
        <f t="shared" si="4"/>
        <v>43356</v>
      </c>
      <c r="E92" s="30">
        <v>201812</v>
      </c>
      <c r="F92" s="31">
        <f t="shared" si="5"/>
        <v>43246</v>
      </c>
      <c r="G92" s="31">
        <f t="shared" si="6"/>
        <v>43258</v>
      </c>
    </row>
    <row r="93" spans="1:7" x14ac:dyDescent="0.25">
      <c r="A93" s="31">
        <f t="shared" si="2"/>
        <v>43358</v>
      </c>
      <c r="B93" s="30">
        <v>201912</v>
      </c>
      <c r="C93" s="31">
        <f t="shared" si="4"/>
        <v>43370</v>
      </c>
      <c r="E93" s="30">
        <v>201813</v>
      </c>
      <c r="F93" s="31">
        <f t="shared" si="5"/>
        <v>43260</v>
      </c>
      <c r="G93" s="31">
        <f t="shared" si="6"/>
        <v>43272</v>
      </c>
    </row>
    <row r="94" spans="1:7" x14ac:dyDescent="0.25">
      <c r="A94" s="31">
        <f t="shared" si="2"/>
        <v>43372</v>
      </c>
      <c r="B94" s="30">
        <v>201913</v>
      </c>
      <c r="C94" s="31">
        <f t="shared" si="4"/>
        <v>43384</v>
      </c>
      <c r="E94" s="30">
        <v>201814</v>
      </c>
      <c r="F94" s="31">
        <f t="shared" si="5"/>
        <v>43274</v>
      </c>
      <c r="G94" s="31">
        <f t="shared" si="6"/>
        <v>43286</v>
      </c>
    </row>
    <row r="95" spans="1:7" x14ac:dyDescent="0.25">
      <c r="A95" s="31">
        <f t="shared" ref="A95:A158" si="7">A94+14</f>
        <v>43386</v>
      </c>
      <c r="B95" s="30">
        <v>201914</v>
      </c>
      <c r="C95" s="31">
        <f t="shared" si="4"/>
        <v>43398</v>
      </c>
      <c r="E95" s="30">
        <v>201815</v>
      </c>
      <c r="F95" s="31">
        <f t="shared" si="5"/>
        <v>43288</v>
      </c>
      <c r="G95" s="31">
        <f t="shared" si="6"/>
        <v>43300</v>
      </c>
    </row>
    <row r="96" spans="1:7" x14ac:dyDescent="0.25">
      <c r="A96" s="31">
        <f t="shared" si="7"/>
        <v>43400</v>
      </c>
      <c r="B96" s="30">
        <v>201915</v>
      </c>
      <c r="C96" s="31">
        <f t="shared" si="4"/>
        <v>43412</v>
      </c>
      <c r="E96" s="30">
        <v>201816</v>
      </c>
      <c r="F96" s="31">
        <f t="shared" si="5"/>
        <v>43302</v>
      </c>
      <c r="G96" s="31">
        <f t="shared" si="6"/>
        <v>43314</v>
      </c>
    </row>
    <row r="97" spans="1:7" x14ac:dyDescent="0.25">
      <c r="A97" s="31">
        <f t="shared" si="7"/>
        <v>43414</v>
      </c>
      <c r="B97" s="30">
        <v>201916</v>
      </c>
      <c r="C97" s="31">
        <f t="shared" si="4"/>
        <v>43426</v>
      </c>
      <c r="E97" s="30">
        <v>201817</v>
      </c>
      <c r="F97" s="31">
        <f t="shared" si="5"/>
        <v>43316</v>
      </c>
      <c r="G97" s="31">
        <f t="shared" si="6"/>
        <v>43328</v>
      </c>
    </row>
    <row r="98" spans="1:7" x14ac:dyDescent="0.25">
      <c r="A98" s="31">
        <f t="shared" si="7"/>
        <v>43428</v>
      </c>
      <c r="B98" s="30">
        <v>201917</v>
      </c>
      <c r="C98" s="31">
        <f t="shared" si="4"/>
        <v>43440</v>
      </c>
      <c r="E98" s="30">
        <v>201818</v>
      </c>
      <c r="F98" s="31">
        <f t="shared" si="5"/>
        <v>43330</v>
      </c>
      <c r="G98" s="31">
        <f t="shared" si="6"/>
        <v>43342</v>
      </c>
    </row>
    <row r="99" spans="1:7" x14ac:dyDescent="0.25">
      <c r="A99" s="31">
        <f t="shared" si="7"/>
        <v>43442</v>
      </c>
      <c r="B99" s="30">
        <v>201918</v>
      </c>
      <c r="C99" s="31">
        <f t="shared" si="4"/>
        <v>43454</v>
      </c>
      <c r="E99" s="30">
        <v>201819</v>
      </c>
      <c r="F99" s="31">
        <f t="shared" si="5"/>
        <v>43344</v>
      </c>
      <c r="G99" s="31">
        <f t="shared" si="6"/>
        <v>43356</v>
      </c>
    </row>
    <row r="100" spans="1:7" x14ac:dyDescent="0.25">
      <c r="A100" s="31">
        <f t="shared" si="7"/>
        <v>43456</v>
      </c>
      <c r="B100" s="30">
        <v>201919</v>
      </c>
      <c r="C100" s="31">
        <f t="shared" si="4"/>
        <v>43468</v>
      </c>
      <c r="E100" s="30">
        <v>201820</v>
      </c>
      <c r="F100" s="31">
        <f t="shared" si="5"/>
        <v>43358</v>
      </c>
      <c r="G100" s="31">
        <f t="shared" si="6"/>
        <v>43370</v>
      </c>
    </row>
    <row r="101" spans="1:7" x14ac:dyDescent="0.25">
      <c r="A101" s="31">
        <f t="shared" si="7"/>
        <v>43470</v>
      </c>
      <c r="B101" s="30">
        <v>201920</v>
      </c>
      <c r="C101" s="31">
        <f t="shared" si="4"/>
        <v>43482</v>
      </c>
      <c r="E101" s="30">
        <v>201821</v>
      </c>
      <c r="F101" s="31">
        <f t="shared" si="5"/>
        <v>43372</v>
      </c>
      <c r="G101" s="31">
        <f t="shared" si="6"/>
        <v>43384</v>
      </c>
    </row>
    <row r="102" spans="1:7" x14ac:dyDescent="0.25">
      <c r="A102" s="31">
        <f t="shared" si="7"/>
        <v>43484</v>
      </c>
      <c r="B102" s="30">
        <v>201921</v>
      </c>
      <c r="C102" s="31">
        <f t="shared" si="4"/>
        <v>43496</v>
      </c>
      <c r="E102" s="30">
        <v>201822</v>
      </c>
      <c r="F102" s="31">
        <f t="shared" si="5"/>
        <v>43386</v>
      </c>
      <c r="G102" s="31">
        <f t="shared" si="6"/>
        <v>43398</v>
      </c>
    </row>
    <row r="103" spans="1:7" x14ac:dyDescent="0.25">
      <c r="A103" s="31">
        <f t="shared" si="7"/>
        <v>43498</v>
      </c>
      <c r="B103" s="30">
        <v>201922</v>
      </c>
      <c r="C103" s="31">
        <f t="shared" si="4"/>
        <v>43510</v>
      </c>
      <c r="E103" s="30">
        <v>201823</v>
      </c>
      <c r="F103" s="31">
        <f t="shared" si="5"/>
        <v>43400</v>
      </c>
      <c r="G103" s="31">
        <f t="shared" si="6"/>
        <v>43412</v>
      </c>
    </row>
    <row r="104" spans="1:7" x14ac:dyDescent="0.25">
      <c r="A104" s="31">
        <f t="shared" si="7"/>
        <v>43512</v>
      </c>
      <c r="B104" s="30">
        <v>201923</v>
      </c>
      <c r="C104" s="31">
        <f t="shared" si="4"/>
        <v>43524</v>
      </c>
      <c r="E104" s="30">
        <v>201824</v>
      </c>
      <c r="F104" s="31">
        <f t="shared" si="5"/>
        <v>43414</v>
      </c>
      <c r="G104" s="31">
        <f t="shared" si="6"/>
        <v>43426</v>
      </c>
    </row>
    <row r="105" spans="1:7" x14ac:dyDescent="0.25">
      <c r="A105" s="31">
        <f t="shared" si="7"/>
        <v>43526</v>
      </c>
      <c r="B105" s="30">
        <v>201924</v>
      </c>
      <c r="C105" s="31">
        <f t="shared" si="4"/>
        <v>43538</v>
      </c>
      <c r="E105" s="30">
        <v>201825</v>
      </c>
      <c r="F105" s="31">
        <f t="shared" si="5"/>
        <v>43428</v>
      </c>
      <c r="G105" s="31">
        <f t="shared" si="6"/>
        <v>43440</v>
      </c>
    </row>
    <row r="106" spans="1:7" x14ac:dyDescent="0.25">
      <c r="A106" s="31">
        <f t="shared" si="7"/>
        <v>43540</v>
      </c>
      <c r="B106" s="30">
        <v>201925</v>
      </c>
      <c r="C106" s="31">
        <f t="shared" si="4"/>
        <v>43552</v>
      </c>
      <c r="E106" s="30">
        <v>201826</v>
      </c>
      <c r="F106" s="31">
        <f t="shared" si="5"/>
        <v>43442</v>
      </c>
      <c r="G106" s="31">
        <f t="shared" si="6"/>
        <v>43454</v>
      </c>
    </row>
    <row r="107" spans="1:7" x14ac:dyDescent="0.25">
      <c r="A107" s="31">
        <f t="shared" si="7"/>
        <v>43554</v>
      </c>
      <c r="B107" s="30">
        <v>201926</v>
      </c>
      <c r="C107" s="31">
        <f t="shared" si="4"/>
        <v>43566</v>
      </c>
      <c r="E107" s="30">
        <v>201901</v>
      </c>
      <c r="F107" s="31">
        <f t="shared" si="5"/>
        <v>43456</v>
      </c>
      <c r="G107" s="31">
        <f t="shared" si="6"/>
        <v>43468</v>
      </c>
    </row>
    <row r="108" spans="1:7" x14ac:dyDescent="0.25">
      <c r="A108" s="31">
        <f t="shared" si="7"/>
        <v>43568</v>
      </c>
      <c r="B108" s="30">
        <v>202001</v>
      </c>
      <c r="C108" s="31">
        <f t="shared" si="4"/>
        <v>43580</v>
      </c>
      <c r="E108" s="30">
        <v>201902</v>
      </c>
      <c r="F108" s="31">
        <f t="shared" si="5"/>
        <v>43470</v>
      </c>
      <c r="G108" s="31">
        <f t="shared" si="6"/>
        <v>43482</v>
      </c>
    </row>
    <row r="109" spans="1:7" x14ac:dyDescent="0.25">
      <c r="A109" s="31">
        <f t="shared" si="7"/>
        <v>43582</v>
      </c>
      <c r="B109" s="30">
        <v>202002</v>
      </c>
      <c r="C109" s="31">
        <f t="shared" ref="C109:C162" si="8">A109+12</f>
        <v>43594</v>
      </c>
      <c r="E109" s="30">
        <v>201903</v>
      </c>
      <c r="F109" s="31">
        <f t="shared" si="5"/>
        <v>43484</v>
      </c>
      <c r="G109" s="31">
        <f t="shared" si="6"/>
        <v>43496</v>
      </c>
    </row>
    <row r="110" spans="1:7" x14ac:dyDescent="0.25">
      <c r="A110" s="31">
        <f t="shared" si="7"/>
        <v>43596</v>
      </c>
      <c r="B110" s="30">
        <v>202003</v>
      </c>
      <c r="C110" s="31">
        <f t="shared" si="8"/>
        <v>43608</v>
      </c>
      <c r="E110" s="30">
        <v>201904</v>
      </c>
      <c r="F110" s="31">
        <f t="shared" si="5"/>
        <v>43498</v>
      </c>
      <c r="G110" s="31">
        <f t="shared" si="6"/>
        <v>43510</v>
      </c>
    </row>
    <row r="111" spans="1:7" x14ac:dyDescent="0.25">
      <c r="A111" s="31">
        <f t="shared" si="7"/>
        <v>43610</v>
      </c>
      <c r="B111" s="30">
        <v>202004</v>
      </c>
      <c r="C111" s="31">
        <f t="shared" si="8"/>
        <v>43622</v>
      </c>
      <c r="E111" s="30">
        <v>201905</v>
      </c>
      <c r="F111" s="31">
        <f t="shared" si="5"/>
        <v>43512</v>
      </c>
      <c r="G111" s="31">
        <f t="shared" si="6"/>
        <v>43524</v>
      </c>
    </row>
    <row r="112" spans="1:7" x14ac:dyDescent="0.25">
      <c r="A112" s="31">
        <f t="shared" si="7"/>
        <v>43624</v>
      </c>
      <c r="B112" s="30">
        <v>202005</v>
      </c>
      <c r="C112" s="31">
        <f t="shared" si="8"/>
        <v>43636</v>
      </c>
      <c r="E112" s="30">
        <v>201906</v>
      </c>
      <c r="F112" s="31">
        <f t="shared" si="5"/>
        <v>43526</v>
      </c>
      <c r="G112" s="31">
        <f t="shared" si="6"/>
        <v>43538</v>
      </c>
    </row>
    <row r="113" spans="1:7" x14ac:dyDescent="0.25">
      <c r="A113" s="31">
        <f t="shared" si="7"/>
        <v>43638</v>
      </c>
      <c r="B113" s="30">
        <v>202006</v>
      </c>
      <c r="C113" s="31">
        <f t="shared" si="8"/>
        <v>43650</v>
      </c>
      <c r="E113" s="30">
        <v>201907</v>
      </c>
      <c r="F113" s="31">
        <f t="shared" si="5"/>
        <v>43540</v>
      </c>
      <c r="G113" s="31">
        <f t="shared" si="6"/>
        <v>43552</v>
      </c>
    </row>
    <row r="114" spans="1:7" x14ac:dyDescent="0.25">
      <c r="A114" s="31">
        <f t="shared" si="7"/>
        <v>43652</v>
      </c>
      <c r="B114" s="30">
        <v>202007</v>
      </c>
      <c r="C114" s="31">
        <f t="shared" si="8"/>
        <v>43664</v>
      </c>
      <c r="E114" s="30">
        <v>201908</v>
      </c>
      <c r="F114" s="31">
        <f t="shared" si="5"/>
        <v>43554</v>
      </c>
      <c r="G114" s="31">
        <f t="shared" si="6"/>
        <v>43566</v>
      </c>
    </row>
    <row r="115" spans="1:7" x14ac:dyDescent="0.25">
      <c r="A115" s="31">
        <f t="shared" si="7"/>
        <v>43666</v>
      </c>
      <c r="B115" s="30">
        <v>202008</v>
      </c>
      <c r="C115" s="31">
        <f t="shared" si="8"/>
        <v>43678</v>
      </c>
      <c r="E115" s="30">
        <v>201909</v>
      </c>
      <c r="F115" s="31">
        <f t="shared" ref="F115:F178" si="9">F114+14</f>
        <v>43568</v>
      </c>
      <c r="G115" s="31">
        <f t="shared" ref="G115:G159" si="10">F115+12</f>
        <v>43580</v>
      </c>
    </row>
    <row r="116" spans="1:7" x14ac:dyDescent="0.25">
      <c r="A116" s="31">
        <f t="shared" si="7"/>
        <v>43680</v>
      </c>
      <c r="B116" s="30">
        <v>202009</v>
      </c>
      <c r="C116" s="31">
        <f t="shared" si="8"/>
        <v>43692</v>
      </c>
      <c r="E116" s="30">
        <v>201910</v>
      </c>
      <c r="F116" s="31">
        <f t="shared" si="9"/>
        <v>43582</v>
      </c>
      <c r="G116" s="31">
        <f t="shared" si="10"/>
        <v>43594</v>
      </c>
    </row>
    <row r="117" spans="1:7" x14ac:dyDescent="0.25">
      <c r="A117" s="31">
        <f t="shared" si="7"/>
        <v>43694</v>
      </c>
      <c r="B117" s="30">
        <v>202010</v>
      </c>
      <c r="C117" s="31">
        <f t="shared" si="8"/>
        <v>43706</v>
      </c>
      <c r="E117" s="30">
        <v>201911</v>
      </c>
      <c r="F117" s="31">
        <f t="shared" si="9"/>
        <v>43596</v>
      </c>
      <c r="G117" s="31">
        <f t="shared" si="10"/>
        <v>43608</v>
      </c>
    </row>
    <row r="118" spans="1:7" x14ac:dyDescent="0.25">
      <c r="A118" s="31">
        <f t="shared" si="7"/>
        <v>43708</v>
      </c>
      <c r="B118" s="30">
        <v>202011</v>
      </c>
      <c r="C118" s="31">
        <f t="shared" si="8"/>
        <v>43720</v>
      </c>
      <c r="E118" s="30">
        <v>201912</v>
      </c>
      <c r="F118" s="31">
        <f t="shared" si="9"/>
        <v>43610</v>
      </c>
      <c r="G118" s="31">
        <f t="shared" si="10"/>
        <v>43622</v>
      </c>
    </row>
    <row r="119" spans="1:7" x14ac:dyDescent="0.25">
      <c r="A119" s="31">
        <f t="shared" si="7"/>
        <v>43722</v>
      </c>
      <c r="B119" s="30">
        <v>202012</v>
      </c>
      <c r="C119" s="31">
        <f t="shared" si="8"/>
        <v>43734</v>
      </c>
      <c r="E119" s="30">
        <v>201913</v>
      </c>
      <c r="F119" s="31">
        <f t="shared" si="9"/>
        <v>43624</v>
      </c>
      <c r="G119" s="31">
        <f t="shared" si="10"/>
        <v>43636</v>
      </c>
    </row>
    <row r="120" spans="1:7" x14ac:dyDescent="0.25">
      <c r="A120" s="31">
        <f t="shared" si="7"/>
        <v>43736</v>
      </c>
      <c r="B120" s="30">
        <v>202013</v>
      </c>
      <c r="C120" s="31">
        <f t="shared" si="8"/>
        <v>43748</v>
      </c>
      <c r="E120" s="30">
        <v>201914</v>
      </c>
      <c r="F120" s="31">
        <f t="shared" si="9"/>
        <v>43638</v>
      </c>
      <c r="G120" s="31">
        <f t="shared" si="10"/>
        <v>43650</v>
      </c>
    </row>
    <row r="121" spans="1:7" x14ac:dyDescent="0.25">
      <c r="A121" s="31">
        <f t="shared" si="7"/>
        <v>43750</v>
      </c>
      <c r="B121" s="30">
        <v>202014</v>
      </c>
      <c r="C121" s="31">
        <f t="shared" si="8"/>
        <v>43762</v>
      </c>
      <c r="E121" s="30">
        <v>201915</v>
      </c>
      <c r="F121" s="31">
        <f t="shared" si="9"/>
        <v>43652</v>
      </c>
      <c r="G121" s="31">
        <f t="shared" si="10"/>
        <v>43664</v>
      </c>
    </row>
    <row r="122" spans="1:7" x14ac:dyDescent="0.25">
      <c r="A122" s="31">
        <f t="shared" si="7"/>
        <v>43764</v>
      </c>
      <c r="B122" s="30">
        <v>202015</v>
      </c>
      <c r="C122" s="31">
        <f t="shared" si="8"/>
        <v>43776</v>
      </c>
      <c r="E122" s="30">
        <v>201916</v>
      </c>
      <c r="F122" s="31">
        <f t="shared" si="9"/>
        <v>43666</v>
      </c>
      <c r="G122" s="31">
        <f t="shared" si="10"/>
        <v>43678</v>
      </c>
    </row>
    <row r="123" spans="1:7" x14ac:dyDescent="0.25">
      <c r="A123" s="31">
        <f t="shared" si="7"/>
        <v>43778</v>
      </c>
      <c r="B123" s="30">
        <v>202016</v>
      </c>
      <c r="C123" s="31">
        <f t="shared" si="8"/>
        <v>43790</v>
      </c>
      <c r="E123" s="30">
        <v>201917</v>
      </c>
      <c r="F123" s="31">
        <f t="shared" si="9"/>
        <v>43680</v>
      </c>
      <c r="G123" s="31">
        <f t="shared" si="10"/>
        <v>43692</v>
      </c>
    </row>
    <row r="124" spans="1:7" x14ac:dyDescent="0.25">
      <c r="A124" s="31">
        <f t="shared" si="7"/>
        <v>43792</v>
      </c>
      <c r="B124" s="30">
        <v>202017</v>
      </c>
      <c r="C124" s="31">
        <f t="shared" si="8"/>
        <v>43804</v>
      </c>
      <c r="E124" s="30">
        <v>201918</v>
      </c>
      <c r="F124" s="31">
        <f t="shared" si="9"/>
        <v>43694</v>
      </c>
      <c r="G124" s="31">
        <f t="shared" si="10"/>
        <v>43706</v>
      </c>
    </row>
    <row r="125" spans="1:7" x14ac:dyDescent="0.25">
      <c r="A125" s="31">
        <f t="shared" si="7"/>
        <v>43806</v>
      </c>
      <c r="B125" s="30">
        <v>202018</v>
      </c>
      <c r="C125" s="31">
        <f t="shared" si="8"/>
        <v>43818</v>
      </c>
      <c r="E125" s="30">
        <v>201919</v>
      </c>
      <c r="F125" s="31">
        <f t="shared" si="9"/>
        <v>43708</v>
      </c>
      <c r="G125" s="31">
        <f t="shared" si="10"/>
        <v>43720</v>
      </c>
    </row>
    <row r="126" spans="1:7" x14ac:dyDescent="0.25">
      <c r="A126" s="31">
        <f t="shared" si="7"/>
        <v>43820</v>
      </c>
      <c r="B126" s="30">
        <v>202019</v>
      </c>
      <c r="C126" s="31">
        <f t="shared" si="8"/>
        <v>43832</v>
      </c>
      <c r="E126" s="30">
        <v>201920</v>
      </c>
      <c r="F126" s="31">
        <f t="shared" si="9"/>
        <v>43722</v>
      </c>
      <c r="G126" s="31">
        <f t="shared" si="10"/>
        <v>43734</v>
      </c>
    </row>
    <row r="127" spans="1:7" x14ac:dyDescent="0.25">
      <c r="A127" s="31">
        <f t="shared" si="7"/>
        <v>43834</v>
      </c>
      <c r="B127" s="30">
        <v>202020</v>
      </c>
      <c r="C127" s="31">
        <f t="shared" si="8"/>
        <v>43846</v>
      </c>
      <c r="E127" s="30">
        <v>201921</v>
      </c>
      <c r="F127" s="31">
        <f t="shared" si="9"/>
        <v>43736</v>
      </c>
      <c r="G127" s="31">
        <f t="shared" si="10"/>
        <v>43748</v>
      </c>
    </row>
    <row r="128" spans="1:7" x14ac:dyDescent="0.25">
      <c r="A128" s="31">
        <f t="shared" si="7"/>
        <v>43848</v>
      </c>
      <c r="B128" s="30">
        <v>202021</v>
      </c>
      <c r="C128" s="31">
        <f t="shared" si="8"/>
        <v>43860</v>
      </c>
      <c r="E128" s="30">
        <v>201922</v>
      </c>
      <c r="F128" s="31">
        <f t="shared" si="9"/>
        <v>43750</v>
      </c>
      <c r="G128" s="31">
        <f t="shared" si="10"/>
        <v>43762</v>
      </c>
    </row>
    <row r="129" spans="1:7" x14ac:dyDescent="0.25">
      <c r="A129" s="31">
        <f t="shared" si="7"/>
        <v>43862</v>
      </c>
      <c r="B129" s="30">
        <v>202022</v>
      </c>
      <c r="C129" s="31">
        <f t="shared" si="8"/>
        <v>43874</v>
      </c>
      <c r="E129" s="30">
        <v>201923</v>
      </c>
      <c r="F129" s="31">
        <f t="shared" si="9"/>
        <v>43764</v>
      </c>
      <c r="G129" s="31">
        <f t="shared" si="10"/>
        <v>43776</v>
      </c>
    </row>
    <row r="130" spans="1:7" x14ac:dyDescent="0.25">
      <c r="A130" s="31">
        <f t="shared" si="7"/>
        <v>43876</v>
      </c>
      <c r="B130" s="30">
        <v>202023</v>
      </c>
      <c r="C130" s="31">
        <f t="shared" si="8"/>
        <v>43888</v>
      </c>
      <c r="E130" s="30">
        <v>201924</v>
      </c>
      <c r="F130" s="31">
        <f t="shared" si="9"/>
        <v>43778</v>
      </c>
      <c r="G130" s="31">
        <f t="shared" si="10"/>
        <v>43790</v>
      </c>
    </row>
    <row r="131" spans="1:7" x14ac:dyDescent="0.25">
      <c r="A131" s="31">
        <f t="shared" si="7"/>
        <v>43890</v>
      </c>
      <c r="B131" s="30">
        <v>202024</v>
      </c>
      <c r="C131" s="31">
        <f t="shared" si="8"/>
        <v>43902</v>
      </c>
      <c r="E131" s="30">
        <v>201925</v>
      </c>
      <c r="F131" s="31">
        <f t="shared" si="9"/>
        <v>43792</v>
      </c>
      <c r="G131" s="31">
        <f t="shared" si="10"/>
        <v>43804</v>
      </c>
    </row>
    <row r="132" spans="1:7" x14ac:dyDescent="0.25">
      <c r="A132" s="31">
        <f t="shared" si="7"/>
        <v>43904</v>
      </c>
      <c r="B132" s="30">
        <v>202025</v>
      </c>
      <c r="C132" s="31">
        <f t="shared" si="8"/>
        <v>43916</v>
      </c>
      <c r="E132" s="30">
        <v>201926</v>
      </c>
      <c r="F132" s="31">
        <f t="shared" si="9"/>
        <v>43806</v>
      </c>
      <c r="G132" s="31">
        <f t="shared" si="10"/>
        <v>43818</v>
      </c>
    </row>
    <row r="133" spans="1:7" x14ac:dyDescent="0.25">
      <c r="A133" s="31">
        <f t="shared" si="7"/>
        <v>43918</v>
      </c>
      <c r="B133" s="30">
        <v>202026</v>
      </c>
      <c r="C133" s="31">
        <f t="shared" si="8"/>
        <v>43930</v>
      </c>
      <c r="E133" s="30">
        <v>202001</v>
      </c>
      <c r="F133" s="31">
        <f t="shared" si="9"/>
        <v>43820</v>
      </c>
      <c r="G133" s="31">
        <f t="shared" si="10"/>
        <v>43832</v>
      </c>
    </row>
    <row r="134" spans="1:7" x14ac:dyDescent="0.25">
      <c r="A134" s="31">
        <f t="shared" si="7"/>
        <v>43932</v>
      </c>
      <c r="B134" s="30">
        <v>202027</v>
      </c>
      <c r="C134" s="31">
        <f t="shared" si="8"/>
        <v>43944</v>
      </c>
      <c r="E134" s="30">
        <v>202002</v>
      </c>
      <c r="F134" s="31">
        <f t="shared" si="9"/>
        <v>43834</v>
      </c>
      <c r="G134" s="31">
        <f t="shared" si="10"/>
        <v>43846</v>
      </c>
    </row>
    <row r="135" spans="1:7" x14ac:dyDescent="0.25">
      <c r="A135" s="31">
        <f t="shared" si="7"/>
        <v>43946</v>
      </c>
      <c r="B135" s="30">
        <v>202101</v>
      </c>
      <c r="C135" s="31">
        <f t="shared" si="8"/>
        <v>43958</v>
      </c>
      <c r="E135" s="30">
        <v>202003</v>
      </c>
      <c r="F135" s="31">
        <f t="shared" si="9"/>
        <v>43848</v>
      </c>
      <c r="G135" s="31">
        <f t="shared" si="10"/>
        <v>43860</v>
      </c>
    </row>
    <row r="136" spans="1:7" x14ac:dyDescent="0.25">
      <c r="A136" s="31">
        <f t="shared" si="7"/>
        <v>43960</v>
      </c>
      <c r="B136" s="30">
        <v>202102</v>
      </c>
      <c r="C136" s="31">
        <f t="shared" si="8"/>
        <v>43972</v>
      </c>
      <c r="E136" s="30">
        <v>202004</v>
      </c>
      <c r="F136" s="31">
        <f t="shared" si="9"/>
        <v>43862</v>
      </c>
      <c r="G136" s="31">
        <f t="shared" si="10"/>
        <v>43874</v>
      </c>
    </row>
    <row r="137" spans="1:7" x14ac:dyDescent="0.25">
      <c r="A137" s="31">
        <f t="shared" si="7"/>
        <v>43974</v>
      </c>
      <c r="B137" s="30">
        <v>202103</v>
      </c>
      <c r="C137" s="31">
        <f t="shared" si="8"/>
        <v>43986</v>
      </c>
      <c r="E137" s="30">
        <v>202005</v>
      </c>
      <c r="F137" s="31">
        <f t="shared" si="9"/>
        <v>43876</v>
      </c>
      <c r="G137" s="31">
        <f t="shared" si="10"/>
        <v>43888</v>
      </c>
    </row>
    <row r="138" spans="1:7" x14ac:dyDescent="0.25">
      <c r="A138" s="31">
        <f t="shared" si="7"/>
        <v>43988</v>
      </c>
      <c r="B138" s="30">
        <v>202104</v>
      </c>
      <c r="C138" s="31">
        <f t="shared" si="8"/>
        <v>44000</v>
      </c>
      <c r="E138" s="30">
        <v>202006</v>
      </c>
      <c r="F138" s="31">
        <f t="shared" si="9"/>
        <v>43890</v>
      </c>
      <c r="G138" s="31">
        <f t="shared" si="10"/>
        <v>43902</v>
      </c>
    </row>
    <row r="139" spans="1:7" x14ac:dyDescent="0.25">
      <c r="A139" s="31">
        <f t="shared" si="7"/>
        <v>44002</v>
      </c>
      <c r="B139" s="30">
        <v>202105</v>
      </c>
      <c r="C139" s="31">
        <f t="shared" si="8"/>
        <v>44014</v>
      </c>
      <c r="E139" s="30">
        <v>202007</v>
      </c>
      <c r="F139" s="31">
        <f t="shared" si="9"/>
        <v>43904</v>
      </c>
      <c r="G139" s="31">
        <f t="shared" si="10"/>
        <v>43916</v>
      </c>
    </row>
    <row r="140" spans="1:7" x14ac:dyDescent="0.25">
      <c r="A140" s="31">
        <f t="shared" si="7"/>
        <v>44016</v>
      </c>
      <c r="B140" s="30">
        <v>202106</v>
      </c>
      <c r="C140" s="31">
        <f t="shared" si="8"/>
        <v>44028</v>
      </c>
      <c r="E140" s="30">
        <v>202008</v>
      </c>
      <c r="F140" s="31">
        <f t="shared" si="9"/>
        <v>43918</v>
      </c>
      <c r="G140" s="31">
        <f t="shared" si="10"/>
        <v>43930</v>
      </c>
    </row>
    <row r="141" spans="1:7" x14ac:dyDescent="0.25">
      <c r="A141" s="31">
        <f t="shared" si="7"/>
        <v>44030</v>
      </c>
      <c r="B141" s="30">
        <v>202107</v>
      </c>
      <c r="C141" s="31">
        <f t="shared" si="8"/>
        <v>44042</v>
      </c>
      <c r="E141" s="30">
        <v>202009</v>
      </c>
      <c r="F141" s="31">
        <f t="shared" si="9"/>
        <v>43932</v>
      </c>
      <c r="G141" s="31">
        <f t="shared" si="10"/>
        <v>43944</v>
      </c>
    </row>
    <row r="142" spans="1:7" x14ac:dyDescent="0.25">
      <c r="A142" s="31">
        <f t="shared" si="7"/>
        <v>44044</v>
      </c>
      <c r="B142" s="30">
        <v>202108</v>
      </c>
      <c r="C142" s="31">
        <f t="shared" si="8"/>
        <v>44056</v>
      </c>
      <c r="E142" s="30">
        <v>202010</v>
      </c>
      <c r="F142" s="31">
        <f t="shared" si="9"/>
        <v>43946</v>
      </c>
      <c r="G142" s="31">
        <f t="shared" si="10"/>
        <v>43958</v>
      </c>
    </row>
    <row r="143" spans="1:7" x14ac:dyDescent="0.25">
      <c r="A143" s="31">
        <f t="shared" si="7"/>
        <v>44058</v>
      </c>
      <c r="B143" s="30">
        <v>202109</v>
      </c>
      <c r="C143" s="31">
        <f t="shared" si="8"/>
        <v>44070</v>
      </c>
      <c r="E143" s="30">
        <v>202011</v>
      </c>
      <c r="F143" s="31">
        <f t="shared" si="9"/>
        <v>43960</v>
      </c>
      <c r="G143" s="31">
        <f t="shared" si="10"/>
        <v>43972</v>
      </c>
    </row>
    <row r="144" spans="1:7" x14ac:dyDescent="0.25">
      <c r="A144" s="31">
        <f t="shared" si="7"/>
        <v>44072</v>
      </c>
      <c r="B144" s="30">
        <v>202110</v>
      </c>
      <c r="C144" s="31">
        <f t="shared" si="8"/>
        <v>44084</v>
      </c>
      <c r="E144" s="30">
        <v>202012</v>
      </c>
      <c r="F144" s="31">
        <f t="shared" si="9"/>
        <v>43974</v>
      </c>
      <c r="G144" s="31">
        <f t="shared" si="10"/>
        <v>43986</v>
      </c>
    </row>
    <row r="145" spans="1:7" x14ac:dyDescent="0.25">
      <c r="A145" s="31">
        <f t="shared" si="7"/>
        <v>44086</v>
      </c>
      <c r="B145" s="30">
        <v>202111</v>
      </c>
      <c r="C145" s="31">
        <f t="shared" si="8"/>
        <v>44098</v>
      </c>
      <c r="E145" s="30">
        <v>202013</v>
      </c>
      <c r="F145" s="31">
        <f t="shared" si="9"/>
        <v>43988</v>
      </c>
      <c r="G145" s="31">
        <f t="shared" si="10"/>
        <v>44000</v>
      </c>
    </row>
    <row r="146" spans="1:7" x14ac:dyDescent="0.25">
      <c r="A146" s="31">
        <f t="shared" si="7"/>
        <v>44100</v>
      </c>
      <c r="B146" s="30">
        <v>202112</v>
      </c>
      <c r="C146" s="31">
        <f t="shared" si="8"/>
        <v>44112</v>
      </c>
      <c r="E146" s="30">
        <v>202014</v>
      </c>
      <c r="F146" s="31">
        <f t="shared" si="9"/>
        <v>44002</v>
      </c>
      <c r="G146" s="31">
        <f t="shared" si="10"/>
        <v>44014</v>
      </c>
    </row>
    <row r="147" spans="1:7" x14ac:dyDescent="0.25">
      <c r="A147" s="31">
        <f t="shared" si="7"/>
        <v>44114</v>
      </c>
      <c r="B147" s="30">
        <v>202113</v>
      </c>
      <c r="C147" s="31">
        <f t="shared" si="8"/>
        <v>44126</v>
      </c>
      <c r="E147" s="30">
        <v>202015</v>
      </c>
      <c r="F147" s="31">
        <f t="shared" si="9"/>
        <v>44016</v>
      </c>
      <c r="G147" s="31">
        <f t="shared" si="10"/>
        <v>44028</v>
      </c>
    </row>
    <row r="148" spans="1:7" x14ac:dyDescent="0.25">
      <c r="A148" s="31">
        <f t="shared" si="7"/>
        <v>44128</v>
      </c>
      <c r="B148" s="30">
        <v>202114</v>
      </c>
      <c r="C148" s="31">
        <f t="shared" si="8"/>
        <v>44140</v>
      </c>
      <c r="E148" s="30">
        <v>202016</v>
      </c>
      <c r="F148" s="31">
        <f t="shared" si="9"/>
        <v>44030</v>
      </c>
      <c r="G148" s="31">
        <f t="shared" si="10"/>
        <v>44042</v>
      </c>
    </row>
    <row r="149" spans="1:7" x14ac:dyDescent="0.25">
      <c r="A149" s="31">
        <f t="shared" si="7"/>
        <v>44142</v>
      </c>
      <c r="B149" s="30">
        <v>202115</v>
      </c>
      <c r="C149" s="31">
        <f t="shared" si="8"/>
        <v>44154</v>
      </c>
      <c r="E149" s="30">
        <v>202017</v>
      </c>
      <c r="F149" s="31">
        <f t="shared" si="9"/>
        <v>44044</v>
      </c>
      <c r="G149" s="31">
        <f t="shared" si="10"/>
        <v>44056</v>
      </c>
    </row>
    <row r="150" spans="1:7" x14ac:dyDescent="0.25">
      <c r="A150" s="31">
        <f t="shared" si="7"/>
        <v>44156</v>
      </c>
      <c r="B150" s="30">
        <v>202116</v>
      </c>
      <c r="C150" s="31">
        <f t="shared" si="8"/>
        <v>44168</v>
      </c>
      <c r="E150" s="30">
        <v>202018</v>
      </c>
      <c r="F150" s="31">
        <f t="shared" si="9"/>
        <v>44058</v>
      </c>
      <c r="G150" s="31">
        <f t="shared" si="10"/>
        <v>44070</v>
      </c>
    </row>
    <row r="151" spans="1:7" x14ac:dyDescent="0.25">
      <c r="A151" s="31">
        <f t="shared" si="7"/>
        <v>44170</v>
      </c>
      <c r="B151" s="30">
        <v>202117</v>
      </c>
      <c r="C151" s="31">
        <f t="shared" si="8"/>
        <v>44182</v>
      </c>
      <c r="E151" s="30">
        <v>202019</v>
      </c>
      <c r="F151" s="31">
        <f t="shared" si="9"/>
        <v>44072</v>
      </c>
      <c r="G151" s="31">
        <f t="shared" si="10"/>
        <v>44084</v>
      </c>
    </row>
    <row r="152" spans="1:7" x14ac:dyDescent="0.25">
      <c r="A152" s="31">
        <f t="shared" si="7"/>
        <v>44184</v>
      </c>
      <c r="B152" s="30">
        <v>202118</v>
      </c>
      <c r="C152" s="31">
        <f t="shared" si="8"/>
        <v>44196</v>
      </c>
      <c r="E152" s="30">
        <v>202020</v>
      </c>
      <c r="F152" s="31">
        <f t="shared" si="9"/>
        <v>44086</v>
      </c>
      <c r="G152" s="31">
        <f t="shared" si="10"/>
        <v>44098</v>
      </c>
    </row>
    <row r="153" spans="1:7" x14ac:dyDescent="0.25">
      <c r="A153" s="31">
        <f t="shared" si="7"/>
        <v>44198</v>
      </c>
      <c r="B153" s="30">
        <v>202119</v>
      </c>
      <c r="C153" s="31">
        <f t="shared" si="8"/>
        <v>44210</v>
      </c>
      <c r="E153" s="30">
        <v>202021</v>
      </c>
      <c r="F153" s="31">
        <f t="shared" si="9"/>
        <v>44100</v>
      </c>
      <c r="G153" s="31">
        <f t="shared" si="10"/>
        <v>44112</v>
      </c>
    </row>
    <row r="154" spans="1:7" x14ac:dyDescent="0.25">
      <c r="A154" s="31">
        <f t="shared" si="7"/>
        <v>44212</v>
      </c>
      <c r="B154" s="30">
        <v>202120</v>
      </c>
      <c r="C154" s="31">
        <f t="shared" si="8"/>
        <v>44224</v>
      </c>
      <c r="E154" s="30">
        <v>202022</v>
      </c>
      <c r="F154" s="31">
        <f t="shared" si="9"/>
        <v>44114</v>
      </c>
      <c r="G154" s="31">
        <f t="shared" si="10"/>
        <v>44126</v>
      </c>
    </row>
    <row r="155" spans="1:7" x14ac:dyDescent="0.25">
      <c r="A155" s="31">
        <f t="shared" si="7"/>
        <v>44226</v>
      </c>
      <c r="B155" s="30">
        <v>202121</v>
      </c>
      <c r="C155" s="31">
        <f t="shared" si="8"/>
        <v>44238</v>
      </c>
      <c r="E155" s="30">
        <v>202023</v>
      </c>
      <c r="F155" s="31">
        <f t="shared" si="9"/>
        <v>44128</v>
      </c>
      <c r="G155" s="31">
        <f t="shared" si="10"/>
        <v>44140</v>
      </c>
    </row>
    <row r="156" spans="1:7" x14ac:dyDescent="0.25">
      <c r="A156" s="31">
        <f t="shared" si="7"/>
        <v>44240</v>
      </c>
      <c r="B156" s="30">
        <v>202122</v>
      </c>
      <c r="C156" s="31">
        <f t="shared" si="8"/>
        <v>44252</v>
      </c>
      <c r="E156" s="30">
        <v>202024</v>
      </c>
      <c r="F156" s="31">
        <f t="shared" si="9"/>
        <v>44142</v>
      </c>
      <c r="G156" s="31">
        <f t="shared" si="10"/>
        <v>44154</v>
      </c>
    </row>
    <row r="157" spans="1:7" x14ac:dyDescent="0.25">
      <c r="A157" s="31">
        <f t="shared" si="7"/>
        <v>44254</v>
      </c>
      <c r="B157" s="30">
        <v>202123</v>
      </c>
      <c r="C157" s="31">
        <f t="shared" si="8"/>
        <v>44266</v>
      </c>
      <c r="E157" s="30">
        <v>202025</v>
      </c>
      <c r="F157" s="31">
        <f t="shared" si="9"/>
        <v>44156</v>
      </c>
      <c r="G157" s="31">
        <f t="shared" si="10"/>
        <v>44168</v>
      </c>
    </row>
    <row r="158" spans="1:7" x14ac:dyDescent="0.25">
      <c r="A158" s="31">
        <f t="shared" si="7"/>
        <v>44268</v>
      </c>
      <c r="B158" s="30">
        <v>202124</v>
      </c>
      <c r="C158" s="31">
        <f t="shared" si="8"/>
        <v>44280</v>
      </c>
      <c r="E158" s="30">
        <v>202026</v>
      </c>
      <c r="F158" s="31">
        <f t="shared" si="9"/>
        <v>44170</v>
      </c>
      <c r="G158" s="31">
        <f t="shared" si="10"/>
        <v>44182</v>
      </c>
    </row>
    <row r="159" spans="1:7" x14ac:dyDescent="0.25">
      <c r="A159" s="31">
        <f t="shared" ref="A159:A212" si="11">A158+14</f>
        <v>44282</v>
      </c>
      <c r="B159" s="30">
        <v>202125</v>
      </c>
      <c r="C159" s="31">
        <f t="shared" si="8"/>
        <v>44294</v>
      </c>
      <c r="E159" s="30">
        <v>202027</v>
      </c>
      <c r="F159" s="31">
        <f t="shared" si="9"/>
        <v>44184</v>
      </c>
      <c r="G159" s="31">
        <f t="shared" si="10"/>
        <v>44196</v>
      </c>
    </row>
    <row r="160" spans="1:7" x14ac:dyDescent="0.25">
      <c r="A160" s="31">
        <f t="shared" si="11"/>
        <v>44296</v>
      </c>
      <c r="B160" s="30">
        <v>202126</v>
      </c>
      <c r="C160" s="31">
        <f t="shared" si="8"/>
        <v>44308</v>
      </c>
      <c r="E160" s="270">
        <v>202101</v>
      </c>
      <c r="F160" s="31">
        <f t="shared" si="9"/>
        <v>44198</v>
      </c>
      <c r="G160" s="31">
        <f t="shared" ref="G160:G173" si="12">F160+12</f>
        <v>44210</v>
      </c>
    </row>
    <row r="161" spans="1:7" x14ac:dyDescent="0.25">
      <c r="A161" s="31">
        <f t="shared" si="11"/>
        <v>44310</v>
      </c>
      <c r="B161" s="30">
        <v>202201</v>
      </c>
      <c r="C161" s="31">
        <f t="shared" si="8"/>
        <v>44322</v>
      </c>
      <c r="E161" s="270">
        <v>202102</v>
      </c>
      <c r="F161" s="31">
        <f t="shared" si="9"/>
        <v>44212</v>
      </c>
      <c r="G161" s="31">
        <f t="shared" si="12"/>
        <v>44224</v>
      </c>
    </row>
    <row r="162" spans="1:7" x14ac:dyDescent="0.25">
      <c r="A162" s="31">
        <f t="shared" si="11"/>
        <v>44324</v>
      </c>
      <c r="B162" s="30">
        <v>202202</v>
      </c>
      <c r="C162" s="31">
        <f t="shared" si="8"/>
        <v>44336</v>
      </c>
      <c r="E162" s="270">
        <v>202103</v>
      </c>
      <c r="F162" s="31">
        <f t="shared" si="9"/>
        <v>44226</v>
      </c>
      <c r="G162" s="31">
        <f t="shared" si="12"/>
        <v>44238</v>
      </c>
    </row>
    <row r="163" spans="1:7" x14ac:dyDescent="0.25">
      <c r="A163" s="31">
        <f t="shared" si="11"/>
        <v>44338</v>
      </c>
      <c r="B163" s="270">
        <v>202203</v>
      </c>
      <c r="C163" s="31">
        <f t="shared" ref="C163:C211" si="13">A163+12</f>
        <v>44350</v>
      </c>
      <c r="E163" s="270">
        <v>202104</v>
      </c>
      <c r="F163" s="31">
        <f t="shared" si="9"/>
        <v>44240</v>
      </c>
      <c r="G163" s="31">
        <f t="shared" si="12"/>
        <v>44252</v>
      </c>
    </row>
    <row r="164" spans="1:7" x14ac:dyDescent="0.25">
      <c r="A164" s="31">
        <f t="shared" si="11"/>
        <v>44352</v>
      </c>
      <c r="B164" s="270">
        <v>202204</v>
      </c>
      <c r="C164" s="31">
        <f t="shared" si="13"/>
        <v>44364</v>
      </c>
      <c r="E164" s="270">
        <v>202105</v>
      </c>
      <c r="F164" s="31">
        <f t="shared" si="9"/>
        <v>44254</v>
      </c>
      <c r="G164" s="31">
        <f t="shared" si="12"/>
        <v>44266</v>
      </c>
    </row>
    <row r="165" spans="1:7" x14ac:dyDescent="0.25">
      <c r="A165" s="31">
        <f t="shared" si="11"/>
        <v>44366</v>
      </c>
      <c r="B165" s="270">
        <v>202205</v>
      </c>
      <c r="C165" s="31">
        <f t="shared" si="13"/>
        <v>44378</v>
      </c>
      <c r="E165" s="270">
        <v>202106</v>
      </c>
      <c r="F165" s="31">
        <f t="shared" si="9"/>
        <v>44268</v>
      </c>
      <c r="G165" s="31">
        <f t="shared" si="12"/>
        <v>44280</v>
      </c>
    </row>
    <row r="166" spans="1:7" x14ac:dyDescent="0.25">
      <c r="A166" s="31">
        <f t="shared" si="11"/>
        <v>44380</v>
      </c>
      <c r="B166" s="270">
        <v>202206</v>
      </c>
      <c r="C166" s="31">
        <f t="shared" si="13"/>
        <v>44392</v>
      </c>
      <c r="E166" s="270">
        <v>202107</v>
      </c>
      <c r="F166" s="31">
        <f t="shared" si="9"/>
        <v>44282</v>
      </c>
      <c r="G166" s="31">
        <f t="shared" si="12"/>
        <v>44294</v>
      </c>
    </row>
    <row r="167" spans="1:7" x14ac:dyDescent="0.25">
      <c r="A167" s="31">
        <f t="shared" si="11"/>
        <v>44394</v>
      </c>
      <c r="B167" s="270">
        <v>202207</v>
      </c>
      <c r="C167" s="31">
        <f t="shared" si="13"/>
        <v>44406</v>
      </c>
      <c r="E167" s="270">
        <v>202108</v>
      </c>
      <c r="F167" s="31">
        <f t="shared" si="9"/>
        <v>44296</v>
      </c>
      <c r="G167" s="31">
        <f t="shared" si="12"/>
        <v>44308</v>
      </c>
    </row>
    <row r="168" spans="1:7" x14ac:dyDescent="0.25">
      <c r="A168" s="31">
        <f t="shared" si="11"/>
        <v>44408</v>
      </c>
      <c r="B168" s="270">
        <v>202208</v>
      </c>
      <c r="C168" s="31">
        <f t="shared" si="13"/>
        <v>44420</v>
      </c>
      <c r="E168" s="270">
        <v>202109</v>
      </c>
      <c r="F168" s="31">
        <f t="shared" si="9"/>
        <v>44310</v>
      </c>
      <c r="G168" s="31">
        <f t="shared" si="12"/>
        <v>44322</v>
      </c>
    </row>
    <row r="169" spans="1:7" x14ac:dyDescent="0.25">
      <c r="A169" s="31">
        <f t="shared" si="11"/>
        <v>44422</v>
      </c>
      <c r="B169" s="270">
        <v>202209</v>
      </c>
      <c r="C169" s="31">
        <f t="shared" si="13"/>
        <v>44434</v>
      </c>
      <c r="E169" s="270">
        <v>202110</v>
      </c>
      <c r="F169" s="31">
        <f t="shared" si="9"/>
        <v>44324</v>
      </c>
      <c r="G169" s="31">
        <f t="shared" si="12"/>
        <v>44336</v>
      </c>
    </row>
    <row r="170" spans="1:7" x14ac:dyDescent="0.25">
      <c r="A170" s="31">
        <f t="shared" si="11"/>
        <v>44436</v>
      </c>
      <c r="B170" s="270">
        <v>202210</v>
      </c>
      <c r="C170" s="31">
        <f t="shared" si="13"/>
        <v>44448</v>
      </c>
      <c r="E170" s="270">
        <v>202111</v>
      </c>
      <c r="F170" s="31">
        <f t="shared" si="9"/>
        <v>44338</v>
      </c>
      <c r="G170" s="31">
        <f t="shared" si="12"/>
        <v>44350</v>
      </c>
    </row>
    <row r="171" spans="1:7" x14ac:dyDescent="0.25">
      <c r="A171" s="31">
        <f t="shared" si="11"/>
        <v>44450</v>
      </c>
      <c r="B171" s="270">
        <v>202211</v>
      </c>
      <c r="C171" s="31">
        <f t="shared" si="13"/>
        <v>44462</v>
      </c>
      <c r="E171" s="270">
        <v>202112</v>
      </c>
      <c r="F171" s="31">
        <f t="shared" si="9"/>
        <v>44352</v>
      </c>
      <c r="G171" s="31">
        <f t="shared" si="12"/>
        <v>44364</v>
      </c>
    </row>
    <row r="172" spans="1:7" x14ac:dyDescent="0.25">
      <c r="A172" s="31">
        <f t="shared" si="11"/>
        <v>44464</v>
      </c>
      <c r="B172" s="270">
        <v>202212</v>
      </c>
      <c r="C172" s="31">
        <f t="shared" si="13"/>
        <v>44476</v>
      </c>
      <c r="E172" s="270">
        <v>202113</v>
      </c>
      <c r="F172" s="31">
        <f t="shared" si="9"/>
        <v>44366</v>
      </c>
      <c r="G172" s="31">
        <f t="shared" si="12"/>
        <v>44378</v>
      </c>
    </row>
    <row r="173" spans="1:7" x14ac:dyDescent="0.25">
      <c r="A173" s="31">
        <f t="shared" si="11"/>
        <v>44478</v>
      </c>
      <c r="B173" s="270">
        <v>202213</v>
      </c>
      <c r="C173" s="31">
        <f t="shared" si="13"/>
        <v>44490</v>
      </c>
      <c r="E173" s="270">
        <v>202114</v>
      </c>
      <c r="F173" s="31">
        <f t="shared" si="9"/>
        <v>44380</v>
      </c>
      <c r="G173" s="31">
        <f t="shared" si="12"/>
        <v>44392</v>
      </c>
    </row>
    <row r="174" spans="1:7" x14ac:dyDescent="0.25">
      <c r="A174" s="31">
        <f t="shared" si="11"/>
        <v>44492</v>
      </c>
      <c r="B174" s="270">
        <v>202214</v>
      </c>
      <c r="C174" s="31">
        <f t="shared" si="13"/>
        <v>44504</v>
      </c>
      <c r="E174" s="270">
        <v>202115</v>
      </c>
      <c r="F174" s="31">
        <f t="shared" si="9"/>
        <v>44394</v>
      </c>
      <c r="G174" s="31">
        <f t="shared" ref="G174:G187" si="14">F174+12</f>
        <v>44406</v>
      </c>
    </row>
    <row r="175" spans="1:7" x14ac:dyDescent="0.25">
      <c r="A175" s="31">
        <f t="shared" si="11"/>
        <v>44506</v>
      </c>
      <c r="B175" s="270">
        <v>202215</v>
      </c>
      <c r="C175" s="31">
        <f t="shared" si="13"/>
        <v>44518</v>
      </c>
      <c r="E175" s="270">
        <v>202116</v>
      </c>
      <c r="F175" s="31">
        <f t="shared" si="9"/>
        <v>44408</v>
      </c>
      <c r="G175" s="31">
        <f t="shared" si="14"/>
        <v>44420</v>
      </c>
    </row>
    <row r="176" spans="1:7" x14ac:dyDescent="0.25">
      <c r="A176" s="31">
        <f t="shared" si="11"/>
        <v>44520</v>
      </c>
      <c r="B176" s="270">
        <v>202216</v>
      </c>
      <c r="C176" s="31">
        <f t="shared" si="13"/>
        <v>44532</v>
      </c>
      <c r="E176" s="270">
        <v>202117</v>
      </c>
      <c r="F176" s="31">
        <f t="shared" si="9"/>
        <v>44422</v>
      </c>
      <c r="G176" s="31">
        <f t="shared" si="14"/>
        <v>44434</v>
      </c>
    </row>
    <row r="177" spans="1:7" x14ac:dyDescent="0.25">
      <c r="A177" s="31">
        <f t="shared" si="11"/>
        <v>44534</v>
      </c>
      <c r="B177" s="270">
        <v>202217</v>
      </c>
      <c r="C177" s="31">
        <f t="shared" si="13"/>
        <v>44546</v>
      </c>
      <c r="E177" s="270">
        <v>202118</v>
      </c>
      <c r="F177" s="31">
        <f t="shared" si="9"/>
        <v>44436</v>
      </c>
      <c r="G177" s="31">
        <f t="shared" si="14"/>
        <v>44448</v>
      </c>
    </row>
    <row r="178" spans="1:7" x14ac:dyDescent="0.25">
      <c r="A178" s="31">
        <f t="shared" si="11"/>
        <v>44548</v>
      </c>
      <c r="B178" s="270">
        <v>202218</v>
      </c>
      <c r="C178" s="31">
        <f t="shared" si="13"/>
        <v>44560</v>
      </c>
      <c r="E178" s="270">
        <v>202119</v>
      </c>
      <c r="F178" s="31">
        <f t="shared" si="9"/>
        <v>44450</v>
      </c>
      <c r="G178" s="31">
        <f t="shared" si="14"/>
        <v>44462</v>
      </c>
    </row>
    <row r="179" spans="1:7" x14ac:dyDescent="0.25">
      <c r="A179" s="31">
        <f t="shared" si="11"/>
        <v>44562</v>
      </c>
      <c r="B179" s="270">
        <v>202219</v>
      </c>
      <c r="C179" s="31">
        <f t="shared" si="13"/>
        <v>44574</v>
      </c>
      <c r="E179" s="270">
        <v>202120</v>
      </c>
      <c r="F179" s="31">
        <f t="shared" ref="F179:F211" si="15">F178+14</f>
        <v>44464</v>
      </c>
      <c r="G179" s="31">
        <f t="shared" si="14"/>
        <v>44476</v>
      </c>
    </row>
    <row r="180" spans="1:7" x14ac:dyDescent="0.25">
      <c r="A180" s="31">
        <f t="shared" si="11"/>
        <v>44576</v>
      </c>
      <c r="B180" s="270">
        <v>202220</v>
      </c>
      <c r="C180" s="31">
        <f t="shared" si="13"/>
        <v>44588</v>
      </c>
      <c r="E180" s="270">
        <v>202121</v>
      </c>
      <c r="F180" s="31">
        <f t="shared" si="15"/>
        <v>44478</v>
      </c>
      <c r="G180" s="31">
        <f t="shared" si="14"/>
        <v>44490</v>
      </c>
    </row>
    <row r="181" spans="1:7" x14ac:dyDescent="0.25">
      <c r="A181" s="31">
        <f t="shared" si="11"/>
        <v>44590</v>
      </c>
      <c r="B181" s="270">
        <v>202221</v>
      </c>
      <c r="C181" s="31">
        <f t="shared" si="13"/>
        <v>44602</v>
      </c>
      <c r="E181" s="270">
        <v>202122</v>
      </c>
      <c r="F181" s="31">
        <f t="shared" si="15"/>
        <v>44492</v>
      </c>
      <c r="G181" s="31">
        <f t="shared" si="14"/>
        <v>44504</v>
      </c>
    </row>
    <row r="182" spans="1:7" x14ac:dyDescent="0.25">
      <c r="A182" s="31">
        <f t="shared" si="11"/>
        <v>44604</v>
      </c>
      <c r="B182" s="270">
        <v>202222</v>
      </c>
      <c r="C182" s="31">
        <f t="shared" si="13"/>
        <v>44616</v>
      </c>
      <c r="E182" s="270">
        <v>202123</v>
      </c>
      <c r="F182" s="31">
        <f t="shared" si="15"/>
        <v>44506</v>
      </c>
      <c r="G182" s="31">
        <f t="shared" si="14"/>
        <v>44518</v>
      </c>
    </row>
    <row r="183" spans="1:7" x14ac:dyDescent="0.25">
      <c r="A183" s="31">
        <f t="shared" si="11"/>
        <v>44618</v>
      </c>
      <c r="B183" s="270">
        <v>202223</v>
      </c>
      <c r="C183" s="31">
        <f t="shared" si="13"/>
        <v>44630</v>
      </c>
      <c r="E183" s="270">
        <v>202124</v>
      </c>
      <c r="F183" s="31">
        <f t="shared" si="15"/>
        <v>44520</v>
      </c>
      <c r="G183" s="31">
        <f t="shared" si="14"/>
        <v>44532</v>
      </c>
    </row>
    <row r="184" spans="1:7" x14ac:dyDescent="0.25">
      <c r="A184" s="31">
        <f t="shared" si="11"/>
        <v>44632</v>
      </c>
      <c r="B184" s="270">
        <v>202224</v>
      </c>
      <c r="C184" s="31">
        <f t="shared" si="13"/>
        <v>44644</v>
      </c>
      <c r="E184" s="270">
        <v>202125</v>
      </c>
      <c r="F184" s="31">
        <f t="shared" si="15"/>
        <v>44534</v>
      </c>
      <c r="G184" s="31">
        <f t="shared" si="14"/>
        <v>44546</v>
      </c>
    </row>
    <row r="185" spans="1:7" x14ac:dyDescent="0.25">
      <c r="A185" s="31">
        <f t="shared" si="11"/>
        <v>44646</v>
      </c>
      <c r="B185" s="270">
        <v>202225</v>
      </c>
      <c r="C185" s="31">
        <f t="shared" si="13"/>
        <v>44658</v>
      </c>
      <c r="E185" s="270">
        <v>202126</v>
      </c>
      <c r="F185" s="31">
        <f t="shared" si="15"/>
        <v>44548</v>
      </c>
      <c r="G185" s="31">
        <f t="shared" si="14"/>
        <v>44560</v>
      </c>
    </row>
    <row r="186" spans="1:7" x14ac:dyDescent="0.25">
      <c r="A186" s="31">
        <f t="shared" si="11"/>
        <v>44660</v>
      </c>
      <c r="B186" s="270">
        <v>202226</v>
      </c>
      <c r="C186" s="31">
        <f t="shared" si="13"/>
        <v>44672</v>
      </c>
      <c r="E186" s="270">
        <v>202201</v>
      </c>
      <c r="F186" s="31">
        <f t="shared" si="15"/>
        <v>44562</v>
      </c>
      <c r="G186" s="31">
        <f t="shared" si="14"/>
        <v>44574</v>
      </c>
    </row>
    <row r="187" spans="1:7" x14ac:dyDescent="0.25">
      <c r="A187" s="31">
        <f t="shared" si="11"/>
        <v>44674</v>
      </c>
      <c r="B187" s="30">
        <v>202301</v>
      </c>
      <c r="C187" s="31">
        <f t="shared" si="13"/>
        <v>44686</v>
      </c>
      <c r="E187" s="270">
        <v>202202</v>
      </c>
      <c r="F187" s="31">
        <f t="shared" si="15"/>
        <v>44576</v>
      </c>
      <c r="G187" s="31">
        <f t="shared" si="14"/>
        <v>44588</v>
      </c>
    </row>
    <row r="188" spans="1:7" x14ac:dyDescent="0.25">
      <c r="A188" s="31">
        <f t="shared" si="11"/>
        <v>44688</v>
      </c>
      <c r="B188" s="30">
        <v>202302</v>
      </c>
      <c r="C188" s="31">
        <f t="shared" si="13"/>
        <v>44700</v>
      </c>
      <c r="E188" s="270">
        <v>202203</v>
      </c>
      <c r="F188" s="31">
        <f t="shared" si="15"/>
        <v>44590</v>
      </c>
      <c r="G188" s="31">
        <f t="shared" ref="G188:G211" si="16">F188+12</f>
        <v>44602</v>
      </c>
    </row>
    <row r="189" spans="1:7" x14ac:dyDescent="0.25">
      <c r="A189" s="31">
        <f t="shared" si="11"/>
        <v>44702</v>
      </c>
      <c r="B189" s="270">
        <v>202303</v>
      </c>
      <c r="C189" s="31">
        <f t="shared" si="13"/>
        <v>44714</v>
      </c>
      <c r="E189" s="270">
        <v>202204</v>
      </c>
      <c r="F189" s="31">
        <f t="shared" si="15"/>
        <v>44604</v>
      </c>
      <c r="G189" s="31">
        <f t="shared" si="16"/>
        <v>44616</v>
      </c>
    </row>
    <row r="190" spans="1:7" x14ac:dyDescent="0.25">
      <c r="A190" s="31">
        <f t="shared" si="11"/>
        <v>44716</v>
      </c>
      <c r="B190" s="270">
        <v>202304</v>
      </c>
      <c r="C190" s="31">
        <f t="shared" si="13"/>
        <v>44728</v>
      </c>
      <c r="E190" s="270">
        <v>202205</v>
      </c>
      <c r="F190" s="31">
        <f t="shared" si="15"/>
        <v>44618</v>
      </c>
      <c r="G190" s="31">
        <f t="shared" si="16"/>
        <v>44630</v>
      </c>
    </row>
    <row r="191" spans="1:7" x14ac:dyDescent="0.25">
      <c r="A191" s="31">
        <f t="shared" si="11"/>
        <v>44730</v>
      </c>
      <c r="B191" s="270">
        <v>202305</v>
      </c>
      <c r="C191" s="31">
        <f t="shared" si="13"/>
        <v>44742</v>
      </c>
      <c r="E191" s="270">
        <v>202206</v>
      </c>
      <c r="F191" s="31">
        <f t="shared" si="15"/>
        <v>44632</v>
      </c>
      <c r="G191" s="31">
        <f t="shared" si="16"/>
        <v>44644</v>
      </c>
    </row>
    <row r="192" spans="1:7" x14ac:dyDescent="0.25">
      <c r="A192" s="31">
        <f t="shared" si="11"/>
        <v>44744</v>
      </c>
      <c r="B192" s="270">
        <v>202306</v>
      </c>
      <c r="C192" s="31">
        <f t="shared" si="13"/>
        <v>44756</v>
      </c>
      <c r="E192" s="270">
        <v>202207</v>
      </c>
      <c r="F192" s="31">
        <f t="shared" si="15"/>
        <v>44646</v>
      </c>
      <c r="G192" s="31">
        <f t="shared" si="16"/>
        <v>44658</v>
      </c>
    </row>
    <row r="193" spans="1:7" x14ac:dyDescent="0.25">
      <c r="A193" s="31">
        <f t="shared" si="11"/>
        <v>44758</v>
      </c>
      <c r="B193" s="270">
        <v>202307</v>
      </c>
      <c r="C193" s="31">
        <f t="shared" si="13"/>
        <v>44770</v>
      </c>
      <c r="E193" s="270">
        <v>202208</v>
      </c>
      <c r="F193" s="31">
        <f t="shared" si="15"/>
        <v>44660</v>
      </c>
      <c r="G193" s="31">
        <f t="shared" si="16"/>
        <v>44672</v>
      </c>
    </row>
    <row r="194" spans="1:7" x14ac:dyDescent="0.25">
      <c r="A194" s="31">
        <f t="shared" si="11"/>
        <v>44772</v>
      </c>
      <c r="B194" s="270">
        <v>202308</v>
      </c>
      <c r="C194" s="31">
        <f t="shared" si="13"/>
        <v>44784</v>
      </c>
      <c r="E194" s="270">
        <v>202209</v>
      </c>
      <c r="F194" s="31">
        <f t="shared" si="15"/>
        <v>44674</v>
      </c>
      <c r="G194" s="31">
        <f t="shared" si="16"/>
        <v>44686</v>
      </c>
    </row>
    <row r="195" spans="1:7" x14ac:dyDescent="0.25">
      <c r="A195" s="31">
        <f t="shared" si="11"/>
        <v>44786</v>
      </c>
      <c r="B195" s="270">
        <v>202309</v>
      </c>
      <c r="C195" s="31">
        <f t="shared" si="13"/>
        <v>44798</v>
      </c>
      <c r="E195" s="270">
        <v>202210</v>
      </c>
      <c r="F195" s="31">
        <f t="shared" si="15"/>
        <v>44688</v>
      </c>
      <c r="G195" s="31">
        <f t="shared" si="16"/>
        <v>44700</v>
      </c>
    </row>
    <row r="196" spans="1:7" x14ac:dyDescent="0.25">
      <c r="A196" s="31">
        <f t="shared" si="11"/>
        <v>44800</v>
      </c>
      <c r="B196" s="270">
        <v>202310</v>
      </c>
      <c r="C196" s="31">
        <f t="shared" si="13"/>
        <v>44812</v>
      </c>
      <c r="E196" s="270">
        <v>202211</v>
      </c>
      <c r="F196" s="31">
        <f t="shared" si="15"/>
        <v>44702</v>
      </c>
      <c r="G196" s="31">
        <f t="shared" si="16"/>
        <v>44714</v>
      </c>
    </row>
    <row r="197" spans="1:7" x14ac:dyDescent="0.25">
      <c r="A197" s="31">
        <f t="shared" si="11"/>
        <v>44814</v>
      </c>
      <c r="B197" s="270">
        <v>202311</v>
      </c>
      <c r="C197" s="31">
        <f t="shared" si="13"/>
        <v>44826</v>
      </c>
      <c r="E197" s="270">
        <v>202212</v>
      </c>
      <c r="F197" s="31">
        <f t="shared" si="15"/>
        <v>44716</v>
      </c>
      <c r="G197" s="31">
        <f t="shared" si="16"/>
        <v>44728</v>
      </c>
    </row>
    <row r="198" spans="1:7" x14ac:dyDescent="0.25">
      <c r="A198" s="31">
        <f t="shared" si="11"/>
        <v>44828</v>
      </c>
      <c r="B198" s="270">
        <v>202312</v>
      </c>
      <c r="C198" s="31">
        <f t="shared" si="13"/>
        <v>44840</v>
      </c>
      <c r="E198" s="270">
        <v>202213</v>
      </c>
      <c r="F198" s="31">
        <f t="shared" si="15"/>
        <v>44730</v>
      </c>
      <c r="G198" s="31">
        <f t="shared" si="16"/>
        <v>44742</v>
      </c>
    </row>
    <row r="199" spans="1:7" x14ac:dyDescent="0.25">
      <c r="A199" s="31">
        <f t="shared" si="11"/>
        <v>44842</v>
      </c>
      <c r="B199" s="270">
        <v>202313</v>
      </c>
      <c r="C199" s="31">
        <f t="shared" si="13"/>
        <v>44854</v>
      </c>
      <c r="E199" s="270">
        <v>202214</v>
      </c>
      <c r="F199" s="31">
        <f t="shared" si="15"/>
        <v>44744</v>
      </c>
      <c r="G199" s="31">
        <f t="shared" si="16"/>
        <v>44756</v>
      </c>
    </row>
    <row r="200" spans="1:7" x14ac:dyDescent="0.25">
      <c r="A200" s="31">
        <f t="shared" si="11"/>
        <v>44856</v>
      </c>
      <c r="B200" s="270">
        <v>202314</v>
      </c>
      <c r="C200" s="31">
        <f t="shared" si="13"/>
        <v>44868</v>
      </c>
      <c r="E200" s="270">
        <v>202215</v>
      </c>
      <c r="F200" s="31">
        <f t="shared" si="15"/>
        <v>44758</v>
      </c>
      <c r="G200" s="31">
        <f t="shared" si="16"/>
        <v>44770</v>
      </c>
    </row>
    <row r="201" spans="1:7" x14ac:dyDescent="0.25">
      <c r="A201" s="31">
        <f t="shared" si="11"/>
        <v>44870</v>
      </c>
      <c r="B201" s="270">
        <v>202315</v>
      </c>
      <c r="C201" s="31">
        <f t="shared" si="13"/>
        <v>44882</v>
      </c>
      <c r="E201" s="270">
        <v>202216</v>
      </c>
      <c r="F201" s="31">
        <f t="shared" si="15"/>
        <v>44772</v>
      </c>
      <c r="G201" s="31">
        <f t="shared" si="16"/>
        <v>44784</v>
      </c>
    </row>
    <row r="202" spans="1:7" x14ac:dyDescent="0.25">
      <c r="A202" s="31">
        <f t="shared" si="11"/>
        <v>44884</v>
      </c>
      <c r="B202" s="270">
        <v>202316</v>
      </c>
      <c r="C202" s="31">
        <f t="shared" si="13"/>
        <v>44896</v>
      </c>
      <c r="E202" s="270">
        <v>202217</v>
      </c>
      <c r="F202" s="31">
        <f t="shared" si="15"/>
        <v>44786</v>
      </c>
      <c r="G202" s="31">
        <f t="shared" si="16"/>
        <v>44798</v>
      </c>
    </row>
    <row r="203" spans="1:7" x14ac:dyDescent="0.25">
      <c r="A203" s="31">
        <f t="shared" si="11"/>
        <v>44898</v>
      </c>
      <c r="B203" s="270">
        <v>202317</v>
      </c>
      <c r="C203" s="31">
        <f t="shared" si="13"/>
        <v>44910</v>
      </c>
      <c r="E203" s="270">
        <v>202218</v>
      </c>
      <c r="F203" s="31">
        <f t="shared" si="15"/>
        <v>44800</v>
      </c>
      <c r="G203" s="31">
        <f t="shared" si="16"/>
        <v>44812</v>
      </c>
    </row>
    <row r="204" spans="1:7" x14ac:dyDescent="0.25">
      <c r="A204" s="31">
        <f t="shared" si="11"/>
        <v>44912</v>
      </c>
      <c r="B204" s="270">
        <v>202318</v>
      </c>
      <c r="C204" s="31">
        <f t="shared" si="13"/>
        <v>44924</v>
      </c>
      <c r="E204" s="270">
        <v>202219</v>
      </c>
      <c r="F204" s="31">
        <f t="shared" si="15"/>
        <v>44814</v>
      </c>
      <c r="G204" s="31">
        <f t="shared" si="16"/>
        <v>44826</v>
      </c>
    </row>
    <row r="205" spans="1:7" x14ac:dyDescent="0.25">
      <c r="A205" s="31">
        <f t="shared" si="11"/>
        <v>44926</v>
      </c>
      <c r="B205" s="270">
        <v>202319</v>
      </c>
      <c r="C205" s="31">
        <f t="shared" si="13"/>
        <v>44938</v>
      </c>
      <c r="E205" s="270">
        <v>202220</v>
      </c>
      <c r="F205" s="31">
        <f t="shared" si="15"/>
        <v>44828</v>
      </c>
      <c r="G205" s="31">
        <f t="shared" si="16"/>
        <v>44840</v>
      </c>
    </row>
    <row r="206" spans="1:7" x14ac:dyDescent="0.25">
      <c r="A206" s="31">
        <f t="shared" si="11"/>
        <v>44940</v>
      </c>
      <c r="B206" s="270">
        <v>202320</v>
      </c>
      <c r="C206" s="31">
        <f t="shared" si="13"/>
        <v>44952</v>
      </c>
      <c r="E206" s="270">
        <v>202221</v>
      </c>
      <c r="F206" s="31">
        <f t="shared" si="15"/>
        <v>44842</v>
      </c>
      <c r="G206" s="31">
        <f t="shared" si="16"/>
        <v>44854</v>
      </c>
    </row>
    <row r="207" spans="1:7" x14ac:dyDescent="0.25">
      <c r="A207" s="31">
        <f t="shared" si="11"/>
        <v>44954</v>
      </c>
      <c r="B207" s="270">
        <v>202321</v>
      </c>
      <c r="C207" s="31">
        <f t="shared" si="13"/>
        <v>44966</v>
      </c>
      <c r="E207" s="270">
        <v>202222</v>
      </c>
      <c r="F207" s="31">
        <f t="shared" si="15"/>
        <v>44856</v>
      </c>
      <c r="G207" s="31">
        <f t="shared" si="16"/>
        <v>44868</v>
      </c>
    </row>
    <row r="208" spans="1:7" x14ac:dyDescent="0.25">
      <c r="A208" s="31">
        <f t="shared" si="11"/>
        <v>44968</v>
      </c>
      <c r="B208" s="270">
        <v>202322</v>
      </c>
      <c r="C208" s="31">
        <f t="shared" si="13"/>
        <v>44980</v>
      </c>
      <c r="E208" s="270">
        <v>202223</v>
      </c>
      <c r="F208" s="31">
        <f t="shared" si="15"/>
        <v>44870</v>
      </c>
      <c r="G208" s="31">
        <f t="shared" si="16"/>
        <v>44882</v>
      </c>
    </row>
    <row r="209" spans="1:7" x14ac:dyDescent="0.25">
      <c r="A209" s="31">
        <f t="shared" si="11"/>
        <v>44982</v>
      </c>
      <c r="B209" s="270">
        <v>202323</v>
      </c>
      <c r="C209" s="31">
        <f t="shared" si="13"/>
        <v>44994</v>
      </c>
      <c r="E209" s="270">
        <v>202224</v>
      </c>
      <c r="F209" s="31">
        <f t="shared" si="15"/>
        <v>44884</v>
      </c>
      <c r="G209" s="31">
        <f t="shared" si="16"/>
        <v>44896</v>
      </c>
    </row>
    <row r="210" spans="1:7" x14ac:dyDescent="0.25">
      <c r="A210" s="31">
        <f t="shared" si="11"/>
        <v>44996</v>
      </c>
      <c r="B210" s="270">
        <v>202324</v>
      </c>
      <c r="C210" s="31">
        <f t="shared" si="13"/>
        <v>45008</v>
      </c>
      <c r="E210" s="270">
        <v>202225</v>
      </c>
      <c r="F210" s="31">
        <f t="shared" si="15"/>
        <v>44898</v>
      </c>
      <c r="G210" s="31">
        <f t="shared" si="16"/>
        <v>44910</v>
      </c>
    </row>
    <row r="211" spans="1:7" x14ac:dyDescent="0.25">
      <c r="A211" s="31">
        <f t="shared" si="11"/>
        <v>45010</v>
      </c>
      <c r="B211" s="270">
        <v>202325</v>
      </c>
      <c r="C211" s="31">
        <f t="shared" si="13"/>
        <v>45022</v>
      </c>
      <c r="E211" s="270">
        <v>202226</v>
      </c>
      <c r="F211" s="31">
        <f t="shared" si="15"/>
        <v>44912</v>
      </c>
      <c r="G211" s="31">
        <f t="shared" si="16"/>
        <v>44924</v>
      </c>
    </row>
    <row r="212" spans="1:7" x14ac:dyDescent="0.25">
      <c r="A212" s="31">
        <f t="shared" si="11"/>
        <v>45024</v>
      </c>
      <c r="B212" s="270">
        <v>202326</v>
      </c>
      <c r="C212" s="31">
        <f>A212+12</f>
        <v>45036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E4"/>
  <sheetViews>
    <sheetView workbookViewId="0">
      <selection activeCell="F13" sqref="F13"/>
    </sheetView>
  </sheetViews>
  <sheetFormatPr baseColWidth="10" defaultRowHeight="15" x14ac:dyDescent="0.25"/>
  <cols>
    <col min="1" max="1" width="14.85546875" style="30" bestFit="1" customWidth="1"/>
    <col min="2" max="2" width="27.7109375" style="30" bestFit="1" customWidth="1"/>
    <col min="3" max="3" width="17.140625" style="30" bestFit="1" customWidth="1"/>
    <col min="4" max="4" width="24.140625" style="30" bestFit="1" customWidth="1"/>
    <col min="5" max="5" width="21.28515625" style="30" customWidth="1"/>
    <col min="6" max="6" width="25.28515625" style="30" bestFit="1" customWidth="1"/>
    <col min="7" max="7" width="17.7109375" style="30" bestFit="1" customWidth="1"/>
    <col min="8" max="16384" width="11.42578125" style="30"/>
  </cols>
  <sheetData>
    <row r="1" spans="1:5" x14ac:dyDescent="0.25">
      <c r="C1" s="30" t="s">
        <v>26</v>
      </c>
      <c r="D1" s="30" t="e">
        <f>VLOOKUP(Formulaire!O10,B2:C17,2,FALSE)</f>
        <v>#N/A</v>
      </c>
      <c r="E1" s="170" t="e">
        <f>VLOOKUP(Formulaire!O10,B2:D17,3,FALSE)</f>
        <v>#N/A</v>
      </c>
    </row>
    <row r="2" spans="1:5" x14ac:dyDescent="0.25">
      <c r="A2" s="30">
        <v>1</v>
      </c>
      <c r="B2" s="160" t="s">
        <v>259</v>
      </c>
      <c r="C2" s="30" t="s">
        <v>22</v>
      </c>
      <c r="D2" s="171" t="s">
        <v>266</v>
      </c>
    </row>
    <row r="3" spans="1:5" x14ac:dyDescent="0.25">
      <c r="A3" s="30">
        <v>2</v>
      </c>
      <c r="B3" s="160" t="s">
        <v>260</v>
      </c>
      <c r="C3" s="30" t="s">
        <v>21</v>
      </c>
      <c r="D3" s="171" t="s">
        <v>267</v>
      </c>
    </row>
    <row r="4" spans="1:5" x14ac:dyDescent="0.25">
      <c r="A4" s="30">
        <v>3</v>
      </c>
      <c r="B4" s="160" t="s">
        <v>261</v>
      </c>
      <c r="C4" s="30" t="s">
        <v>21</v>
      </c>
      <c r="D4" s="171" t="s">
        <v>268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302"/>
  <sheetViews>
    <sheetView workbookViewId="0">
      <selection activeCell="B1" sqref="B1"/>
    </sheetView>
  </sheetViews>
  <sheetFormatPr baseColWidth="10" defaultRowHeight="12.75" x14ac:dyDescent="0.2"/>
  <sheetData>
    <row r="1" spans="1:2" x14ac:dyDescent="0.2">
      <c r="A1" s="34">
        <f>Formulaire!I21</f>
        <v>0</v>
      </c>
      <c r="B1" s="34"/>
    </row>
    <row r="2" spans="1:2" x14ac:dyDescent="0.2">
      <c r="A2" s="34">
        <f>IF((B1)&lt;=Formulaire!$O$21,(A1+1),0)</f>
        <v>1</v>
      </c>
      <c r="B2" s="34"/>
    </row>
    <row r="3" spans="1:2" x14ac:dyDescent="0.2">
      <c r="A3" s="34">
        <f>IF((B2)&lt;=Formulaire!$O$21,(A2+1),0)</f>
        <v>2</v>
      </c>
      <c r="B3" s="34"/>
    </row>
    <row r="4" spans="1:2" x14ac:dyDescent="0.2">
      <c r="A4" s="34">
        <f>IF((B3)&lt;=Formulaire!$O$21,(A3+1),0)</f>
        <v>3</v>
      </c>
      <c r="B4" s="34"/>
    </row>
    <row r="5" spans="1:2" x14ac:dyDescent="0.2">
      <c r="A5" s="34">
        <f>IF((B4)&lt;=Formulaire!$O$21,(A4+1),0)</f>
        <v>4</v>
      </c>
      <c r="B5" s="34"/>
    </row>
    <row r="6" spans="1:2" x14ac:dyDescent="0.2">
      <c r="A6" s="34">
        <f>IF((B5)&lt;=Formulaire!$O$21,(A5+1),0)</f>
        <v>5</v>
      </c>
      <c r="B6" s="34"/>
    </row>
    <row r="7" spans="1:2" x14ac:dyDescent="0.2">
      <c r="A7" s="34">
        <f>IF((B6)&lt;=Formulaire!$O$21,(A6+1),0)</f>
        <v>6</v>
      </c>
      <c r="B7" s="34"/>
    </row>
    <row r="8" spans="1:2" x14ac:dyDescent="0.2">
      <c r="A8" s="34">
        <f>IF((B7)&lt;=Formulaire!$O$21,(A7+1),0)</f>
        <v>7</v>
      </c>
      <c r="B8" s="34"/>
    </row>
    <row r="9" spans="1:2" x14ac:dyDescent="0.2">
      <c r="A9" s="34">
        <f>IF((B8)&lt;=Formulaire!$O$21,(A8+1),0)</f>
        <v>8</v>
      </c>
      <c r="B9" s="34"/>
    </row>
    <row r="10" spans="1:2" x14ac:dyDescent="0.2">
      <c r="A10" s="34">
        <f>IF((B9)&lt;=Formulaire!$O$21,(A9+1),0)</f>
        <v>9</v>
      </c>
      <c r="B10" s="34"/>
    </row>
    <row r="11" spans="1:2" x14ac:dyDescent="0.2">
      <c r="A11" s="34">
        <f>IF((B10)&lt;=Formulaire!$O$21,(A10+1),0)</f>
        <v>10</v>
      </c>
      <c r="B11" s="34"/>
    </row>
    <row r="12" spans="1:2" x14ac:dyDescent="0.2">
      <c r="A12" s="34">
        <f>IF((B11)&lt;=Formulaire!$O$21,(A11+1),0)</f>
        <v>11</v>
      </c>
      <c r="B12" s="34"/>
    </row>
    <row r="13" spans="1:2" x14ac:dyDescent="0.2">
      <c r="A13" s="34">
        <f>IF((B12)&lt;=Formulaire!$O$21,(A12+1),0)</f>
        <v>12</v>
      </c>
      <c r="B13" s="34"/>
    </row>
    <row r="14" spans="1:2" x14ac:dyDescent="0.2">
      <c r="A14" s="34">
        <f>IF((B13)&lt;=Formulaire!$O$21,(A13+1),0)</f>
        <v>13</v>
      </c>
      <c r="B14" s="34"/>
    </row>
    <row r="15" spans="1:2" x14ac:dyDescent="0.2">
      <c r="A15" s="34">
        <f>IF((B14)&lt;=Formulaire!$O$21,(A14+1),0)</f>
        <v>14</v>
      </c>
      <c r="B15" s="34"/>
    </row>
    <row r="16" spans="1:2" x14ac:dyDescent="0.2">
      <c r="A16" s="34">
        <f>IF((B15)&lt;=Formulaire!$O$21,(A15+1),0)</f>
        <v>15</v>
      </c>
      <c r="B16" s="34"/>
    </row>
    <row r="17" spans="1:2" x14ac:dyDescent="0.2">
      <c r="A17" s="34">
        <f>IF((B16)&lt;=Formulaire!$O$21,(A16+1),0)</f>
        <v>16</v>
      </c>
      <c r="B17" s="34"/>
    </row>
    <row r="18" spans="1:2" x14ac:dyDescent="0.2">
      <c r="A18" s="34">
        <f>IF((B17)&lt;=Formulaire!$O$21,(A17+1),0)</f>
        <v>17</v>
      </c>
      <c r="B18" s="34"/>
    </row>
    <row r="19" spans="1:2" x14ac:dyDescent="0.2">
      <c r="A19" s="34">
        <f>IF((B18)&lt;=Formulaire!$O$21,(A18+1),0)</f>
        <v>18</v>
      </c>
      <c r="B19" s="34"/>
    </row>
    <row r="20" spans="1:2" x14ac:dyDescent="0.2">
      <c r="A20" s="34">
        <f>IF((B19)&lt;=Formulaire!$O$21,(A19+1),0)</f>
        <v>19</v>
      </c>
      <c r="B20" s="34"/>
    </row>
    <row r="21" spans="1:2" x14ac:dyDescent="0.2">
      <c r="A21" s="34">
        <f>IF((B20)&lt;=Formulaire!$O$21,(A20+1),0)</f>
        <v>20</v>
      </c>
      <c r="B21" s="34"/>
    </row>
    <row r="22" spans="1:2" x14ac:dyDescent="0.2">
      <c r="A22" s="34">
        <f>IF((B21)&lt;=Formulaire!$O$21,(A21+1),0)</f>
        <v>21</v>
      </c>
      <c r="B22" s="34"/>
    </row>
    <row r="23" spans="1:2" x14ac:dyDescent="0.2">
      <c r="A23" s="34">
        <f>IF((B22)&lt;=Formulaire!$O$21,(A22+1),0)</f>
        <v>22</v>
      </c>
      <c r="B23" s="34"/>
    </row>
    <row r="24" spans="1:2" x14ac:dyDescent="0.2">
      <c r="A24" s="34">
        <f>IF((B23)&lt;=Formulaire!$O$21,(A23+1),0)</f>
        <v>23</v>
      </c>
      <c r="B24" s="34"/>
    </row>
    <row r="25" spans="1:2" x14ac:dyDescent="0.2">
      <c r="A25" s="34">
        <f>IF((B24)&lt;=Formulaire!$O$21,(A24+1),0)</f>
        <v>24</v>
      </c>
      <c r="B25" s="34"/>
    </row>
    <row r="26" spans="1:2" x14ac:dyDescent="0.2">
      <c r="A26" s="34">
        <f>IF((B25)&lt;=Formulaire!$O$21,(A25+1),0)</f>
        <v>25</v>
      </c>
      <c r="B26" s="34"/>
    </row>
    <row r="27" spans="1:2" x14ac:dyDescent="0.2">
      <c r="A27" s="34">
        <f>IF((B26)&lt;=Formulaire!$O$21,(A26+1),0)</f>
        <v>26</v>
      </c>
    </row>
    <row r="28" spans="1:2" x14ac:dyDescent="0.2">
      <c r="A28" s="34">
        <f>IF((B27)&lt;=Formulaire!$O$21,(A27+1),0)</f>
        <v>27</v>
      </c>
    </row>
    <row r="29" spans="1:2" x14ac:dyDescent="0.2">
      <c r="A29" s="34">
        <f>IF((B28)&lt;=Formulaire!$O$21,(A28+1),0)</f>
        <v>28</v>
      </c>
    </row>
    <row r="30" spans="1:2" x14ac:dyDescent="0.2">
      <c r="A30" s="34">
        <f>IF((B29)&lt;=Formulaire!$O$21,(A29+1),0)</f>
        <v>29</v>
      </c>
    </row>
    <row r="31" spans="1:2" x14ac:dyDescent="0.2">
      <c r="A31" s="34">
        <f>IF((B30)&lt;=Formulaire!$O$21,(A30+1),0)</f>
        <v>30</v>
      </c>
    </row>
    <row r="32" spans="1:2" x14ac:dyDescent="0.2">
      <c r="A32" s="34">
        <f>IF((B31)&lt;=Formulaire!$O$21,(A31+1),0)</f>
        <v>31</v>
      </c>
    </row>
    <row r="33" spans="1:1" x14ac:dyDescent="0.2">
      <c r="A33" s="34">
        <f>IF((B32)&lt;=Formulaire!$O$21,(A32+1),0)</f>
        <v>32</v>
      </c>
    </row>
    <row r="34" spans="1:1" x14ac:dyDescent="0.2">
      <c r="A34" s="34">
        <f>IF((B33)&lt;=Formulaire!$O$21,(A33+1),0)</f>
        <v>33</v>
      </c>
    </row>
    <row r="35" spans="1:1" x14ac:dyDescent="0.2">
      <c r="A35" s="34">
        <f>IF((B34)&lt;=Formulaire!$O$21,(A34+1),0)</f>
        <v>34</v>
      </c>
    </row>
    <row r="36" spans="1:1" x14ac:dyDescent="0.2">
      <c r="A36" s="34">
        <f>IF((B35)&lt;=Formulaire!$O$21,(A35+1),0)</f>
        <v>35</v>
      </c>
    </row>
    <row r="37" spans="1:1" x14ac:dyDescent="0.2">
      <c r="A37" s="34">
        <f>IF((B36)&lt;=Formulaire!$O$21,(A36+1),0)</f>
        <v>36</v>
      </c>
    </row>
    <row r="38" spans="1:1" x14ac:dyDescent="0.2">
      <c r="A38" s="34">
        <f>IF((B37)&lt;=Formulaire!$O$21,(A37+1),0)</f>
        <v>37</v>
      </c>
    </row>
    <row r="39" spans="1:1" x14ac:dyDescent="0.2">
      <c r="A39" s="34">
        <f>IF((B38)&lt;=Formulaire!$O$21,(A38+1),0)</f>
        <v>38</v>
      </c>
    </row>
    <row r="40" spans="1:1" x14ac:dyDescent="0.2">
      <c r="A40" s="34">
        <f>IF((B39)&lt;=Formulaire!$O$21,(A39+1),0)</f>
        <v>39</v>
      </c>
    </row>
    <row r="41" spans="1:1" x14ac:dyDescent="0.2">
      <c r="A41" s="34">
        <f>IF((B40)&lt;=Formulaire!$O$21,(A40+1),0)</f>
        <v>40</v>
      </c>
    </row>
    <row r="42" spans="1:1" x14ac:dyDescent="0.2">
      <c r="A42" s="34">
        <f>IF((B41)&lt;=Formulaire!$O$21,(A41+1),0)</f>
        <v>41</v>
      </c>
    </row>
    <row r="43" spans="1:1" x14ac:dyDescent="0.2">
      <c r="A43" s="34">
        <f>IF((B42)&lt;=Formulaire!$O$21,(A42+1),0)</f>
        <v>42</v>
      </c>
    </row>
    <row r="44" spans="1:1" x14ac:dyDescent="0.2">
      <c r="A44" s="34">
        <f>IF((B43)&lt;=Formulaire!$O$21,(A43+1),0)</f>
        <v>43</v>
      </c>
    </row>
    <row r="45" spans="1:1" x14ac:dyDescent="0.2">
      <c r="A45" s="34">
        <f>IF((B44)&lt;=Formulaire!$O$21,(A44+1),0)</f>
        <v>44</v>
      </c>
    </row>
    <row r="46" spans="1:1" x14ac:dyDescent="0.2">
      <c r="A46" s="34">
        <f>IF((B45)&lt;=Formulaire!$O$21,(A45+1),0)</f>
        <v>45</v>
      </c>
    </row>
    <row r="47" spans="1:1" x14ac:dyDescent="0.2">
      <c r="A47" s="34">
        <f>IF((B46)&lt;=Formulaire!$O$21,(A46+1),0)</f>
        <v>46</v>
      </c>
    </row>
    <row r="48" spans="1:1" x14ac:dyDescent="0.2">
      <c r="A48" s="34">
        <f>IF((B47)&lt;=Formulaire!$O$21,(A47+1),0)</f>
        <v>47</v>
      </c>
    </row>
    <row r="49" spans="1:1" x14ac:dyDescent="0.2">
      <c r="A49" s="34">
        <f>IF((B48)&lt;=Formulaire!$O$21,(A48+1),0)</f>
        <v>48</v>
      </c>
    </row>
    <row r="50" spans="1:1" x14ac:dyDescent="0.2">
      <c r="A50" s="34">
        <f>IF((B49)&lt;=Formulaire!$O$21,(A49+1),0)</f>
        <v>49</v>
      </c>
    </row>
    <row r="51" spans="1:1" x14ac:dyDescent="0.2">
      <c r="A51" s="34">
        <f>IF((B50)&lt;=Formulaire!$O$21,(A50+1),0)</f>
        <v>50</v>
      </c>
    </row>
    <row r="52" spans="1:1" x14ac:dyDescent="0.2">
      <c r="A52" s="34">
        <f>IF((B51)&lt;=Formulaire!$O$21,(A51+1),0)</f>
        <v>51</v>
      </c>
    </row>
    <row r="53" spans="1:1" x14ac:dyDescent="0.2">
      <c r="A53" s="34">
        <f>IF((B52)&lt;=Formulaire!$O$21,(A52+1),0)</f>
        <v>52</v>
      </c>
    </row>
    <row r="54" spans="1:1" x14ac:dyDescent="0.2">
      <c r="A54" s="34">
        <f>IF((B53)&lt;=Formulaire!$O$21,(A53+1),0)</f>
        <v>53</v>
      </c>
    </row>
    <row r="55" spans="1:1" x14ac:dyDescent="0.2">
      <c r="A55" s="34">
        <f>IF((B54)&lt;=Formulaire!$O$21,(A54+1),0)</f>
        <v>54</v>
      </c>
    </row>
    <row r="56" spans="1:1" x14ac:dyDescent="0.2">
      <c r="A56" s="34">
        <f>IF((B55)&lt;=Formulaire!$O$21,(A55+1),0)</f>
        <v>55</v>
      </c>
    </row>
    <row r="57" spans="1:1" x14ac:dyDescent="0.2">
      <c r="A57" s="34">
        <f>IF((B56)&lt;=Formulaire!$O$21,(A56+1),0)</f>
        <v>56</v>
      </c>
    </row>
    <row r="58" spans="1:1" x14ac:dyDescent="0.2">
      <c r="A58" s="34">
        <f>IF((B57)&lt;=Formulaire!$O$21,(A57+1),0)</f>
        <v>57</v>
      </c>
    </row>
    <row r="59" spans="1:1" x14ac:dyDescent="0.2">
      <c r="A59" s="34">
        <f>IF((B58)&lt;=Formulaire!$O$21,(A58+1),0)</f>
        <v>58</v>
      </c>
    </row>
    <row r="60" spans="1:1" x14ac:dyDescent="0.2">
      <c r="A60" s="34">
        <f>IF((B59)&lt;=Formulaire!$O$21,(A59+1),0)</f>
        <v>59</v>
      </c>
    </row>
    <row r="61" spans="1:1" x14ac:dyDescent="0.2">
      <c r="A61" s="34">
        <f>IF((B60)&lt;=Formulaire!$O$21,(A60+1),0)</f>
        <v>60</v>
      </c>
    </row>
    <row r="62" spans="1:1" x14ac:dyDescent="0.2">
      <c r="A62" s="34">
        <f>IF((B61)&lt;=Formulaire!$O$21,(A61+1),0)</f>
        <v>61</v>
      </c>
    </row>
    <row r="63" spans="1:1" x14ac:dyDescent="0.2">
      <c r="A63" s="34">
        <f>IF((B62)&lt;=Formulaire!$O$21,(A62+1),0)</f>
        <v>62</v>
      </c>
    </row>
    <row r="64" spans="1:1" x14ac:dyDescent="0.2">
      <c r="A64" s="34">
        <f>IF((B63)&lt;=Formulaire!$O$21,(A63+1),0)</f>
        <v>63</v>
      </c>
    </row>
    <row r="65" spans="1:1" x14ac:dyDescent="0.2">
      <c r="A65" s="34">
        <f>IF((B64)&lt;=Formulaire!$O$21,(A64+1),0)</f>
        <v>64</v>
      </c>
    </row>
    <row r="66" spans="1:1" x14ac:dyDescent="0.2">
      <c r="A66" s="34">
        <f>IF((B65)&lt;=Formulaire!$O$21,(A65+1),0)</f>
        <v>65</v>
      </c>
    </row>
    <row r="67" spans="1:1" x14ac:dyDescent="0.2">
      <c r="A67" s="34">
        <f>IF((B66)&lt;=Formulaire!$O$21,(A66+1),0)</f>
        <v>66</v>
      </c>
    </row>
    <row r="68" spans="1:1" x14ac:dyDescent="0.2">
      <c r="A68" s="34">
        <f>IF((B67)&lt;=Formulaire!$O$21,(A67+1),0)</f>
        <v>67</v>
      </c>
    </row>
    <row r="69" spans="1:1" x14ac:dyDescent="0.2">
      <c r="A69" s="34">
        <f>IF((B68)&lt;=Formulaire!$O$21,(A68+1),0)</f>
        <v>68</v>
      </c>
    </row>
    <row r="70" spans="1:1" x14ac:dyDescent="0.2">
      <c r="A70" s="34">
        <f>IF((B69)&lt;=Formulaire!$O$21,(A69+1),0)</f>
        <v>69</v>
      </c>
    </row>
    <row r="71" spans="1:1" x14ac:dyDescent="0.2">
      <c r="A71" s="34">
        <f>IF((B70)&lt;=Formulaire!$O$21,(A70+1),0)</f>
        <v>70</v>
      </c>
    </row>
    <row r="72" spans="1:1" x14ac:dyDescent="0.2">
      <c r="A72" s="34">
        <f>IF((B71)&lt;=Formulaire!$O$21,(A71+1),0)</f>
        <v>71</v>
      </c>
    </row>
    <row r="73" spans="1:1" x14ac:dyDescent="0.2">
      <c r="A73" s="34">
        <f>IF((B72)&lt;=Formulaire!$O$21,(A72+1),0)</f>
        <v>72</v>
      </c>
    </row>
    <row r="74" spans="1:1" x14ac:dyDescent="0.2">
      <c r="A74" s="34">
        <f>IF((B73)&lt;=Formulaire!$O$21,(A73+1),0)</f>
        <v>73</v>
      </c>
    </row>
    <row r="75" spans="1:1" x14ac:dyDescent="0.2">
      <c r="A75" s="34">
        <f>IF((B74)&lt;=Formulaire!$O$21,(A74+1),0)</f>
        <v>74</v>
      </c>
    </row>
    <row r="76" spans="1:1" x14ac:dyDescent="0.2">
      <c r="A76" s="34">
        <f>IF((B75)&lt;=Formulaire!$O$21,(A75+1),0)</f>
        <v>75</v>
      </c>
    </row>
    <row r="77" spans="1:1" x14ac:dyDescent="0.2">
      <c r="A77" s="34">
        <f>IF((B76)&lt;=Formulaire!$O$21,(A76+1),0)</f>
        <v>76</v>
      </c>
    </row>
    <row r="78" spans="1:1" x14ac:dyDescent="0.2">
      <c r="A78" s="34">
        <f>IF((B77)&lt;=Formulaire!$O$21,(A77+1),0)</f>
        <v>77</v>
      </c>
    </row>
    <row r="79" spans="1:1" x14ac:dyDescent="0.2">
      <c r="A79" s="34">
        <f>IF((B78)&lt;=Formulaire!$O$21,(A78+1),0)</f>
        <v>78</v>
      </c>
    </row>
    <row r="80" spans="1:1" x14ac:dyDescent="0.2">
      <c r="A80" s="34">
        <f>IF((B79)&lt;=Formulaire!$O$21,(A79+1),0)</f>
        <v>79</v>
      </c>
    </row>
    <row r="81" spans="1:1" x14ac:dyDescent="0.2">
      <c r="A81" s="34">
        <f>IF((B80)&lt;=Formulaire!$O$21,(A80+1),0)</f>
        <v>80</v>
      </c>
    </row>
    <row r="82" spans="1:1" x14ac:dyDescent="0.2">
      <c r="A82" s="34">
        <f>IF((B81)&lt;=Formulaire!$O$21,(A81+1),0)</f>
        <v>81</v>
      </c>
    </row>
    <row r="83" spans="1:1" x14ac:dyDescent="0.2">
      <c r="A83" s="34">
        <f>IF((B82)&lt;=Formulaire!$O$21,(A82+1),0)</f>
        <v>82</v>
      </c>
    </row>
    <row r="84" spans="1:1" x14ac:dyDescent="0.2">
      <c r="A84" s="34">
        <f>IF((B83)&lt;=Formulaire!$O$21,(A83+1),0)</f>
        <v>83</v>
      </c>
    </row>
    <row r="85" spans="1:1" x14ac:dyDescent="0.2">
      <c r="A85" s="34">
        <f>IF((B84)&lt;=Formulaire!$O$21,(A84+1),0)</f>
        <v>84</v>
      </c>
    </row>
    <row r="86" spans="1:1" x14ac:dyDescent="0.2">
      <c r="A86" s="34">
        <f>IF((B85)&lt;=Formulaire!$O$21,(A85+1),0)</f>
        <v>85</v>
      </c>
    </row>
    <row r="87" spans="1:1" x14ac:dyDescent="0.2">
      <c r="A87" s="34">
        <f>IF((B86)&lt;=Formulaire!$O$21,(A86+1),0)</f>
        <v>86</v>
      </c>
    </row>
    <row r="88" spans="1:1" x14ac:dyDescent="0.2">
      <c r="A88" s="34">
        <f>IF((B87)&lt;=Formulaire!$O$21,(A87+1),0)</f>
        <v>87</v>
      </c>
    </row>
    <row r="89" spans="1:1" x14ac:dyDescent="0.2">
      <c r="A89" s="34">
        <f>IF((B88)&lt;=Formulaire!$O$21,(A88+1),0)</f>
        <v>88</v>
      </c>
    </row>
    <row r="90" spans="1:1" x14ac:dyDescent="0.2">
      <c r="A90" s="34">
        <f>IF((B89)&lt;=Formulaire!$O$21,(A89+1),0)</f>
        <v>89</v>
      </c>
    </row>
    <row r="91" spans="1:1" x14ac:dyDescent="0.2">
      <c r="A91" s="34">
        <f>IF((B90)&lt;=Formulaire!$O$21,(A90+1),0)</f>
        <v>90</v>
      </c>
    </row>
    <row r="92" spans="1:1" x14ac:dyDescent="0.2">
      <c r="A92" s="34">
        <f>IF((B91)&lt;=Formulaire!$O$21,(A91+1),0)</f>
        <v>91</v>
      </c>
    </row>
    <row r="93" spans="1:1" x14ac:dyDescent="0.2">
      <c r="A93" s="34">
        <f>IF((B92)&lt;=Formulaire!$O$21,(A92+1),0)</f>
        <v>92</v>
      </c>
    </row>
    <row r="94" spans="1:1" x14ac:dyDescent="0.2">
      <c r="A94" s="34">
        <f>IF((B93)&lt;=Formulaire!$O$21,(A93+1),0)</f>
        <v>93</v>
      </c>
    </row>
    <row r="95" spans="1:1" x14ac:dyDescent="0.2">
      <c r="A95" s="34">
        <f>IF((B94)&lt;=Formulaire!$O$21,(A94+1),0)</f>
        <v>94</v>
      </c>
    </row>
    <row r="96" spans="1:1" x14ac:dyDescent="0.2">
      <c r="A96" s="34">
        <f>IF((B95)&lt;=Formulaire!$O$21,(A95+1),0)</f>
        <v>95</v>
      </c>
    </row>
    <row r="97" spans="1:1" x14ac:dyDescent="0.2">
      <c r="A97" s="34">
        <f>IF((B96)&lt;=Formulaire!$O$21,(A96+1),0)</f>
        <v>96</v>
      </c>
    </row>
    <row r="98" spans="1:1" x14ac:dyDescent="0.2">
      <c r="A98" s="34">
        <f>IF((B97)&lt;=Formulaire!$O$21,(A97+1),0)</f>
        <v>97</v>
      </c>
    </row>
    <row r="99" spans="1:1" x14ac:dyDescent="0.2">
      <c r="A99" s="34">
        <f>IF((B98)&lt;=Formulaire!$O$21,(A98+1),0)</f>
        <v>98</v>
      </c>
    </row>
    <row r="100" spans="1:1" x14ac:dyDescent="0.2">
      <c r="A100" s="34">
        <f>IF((B99)&lt;=Formulaire!$O$21,(A99+1),0)</f>
        <v>99</v>
      </c>
    </row>
    <row r="101" spans="1:1" x14ac:dyDescent="0.2">
      <c r="A101" s="34">
        <f>IF((B100)&lt;=Formulaire!$O$21,(A100+1),0)</f>
        <v>100</v>
      </c>
    </row>
    <row r="102" spans="1:1" x14ac:dyDescent="0.2">
      <c r="A102" s="34">
        <f>IF((B101)&lt;=Formulaire!$O$21,(A101+1),0)</f>
        <v>101</v>
      </c>
    </row>
    <row r="103" spans="1:1" x14ac:dyDescent="0.2">
      <c r="A103" s="34">
        <f>IF((B102)&lt;=Formulaire!$O$21,(A102+1),0)</f>
        <v>102</v>
      </c>
    </row>
    <row r="104" spans="1:1" x14ac:dyDescent="0.2">
      <c r="A104" s="34">
        <f>IF((B103)&lt;=Formulaire!$O$21,(A103+1),0)</f>
        <v>103</v>
      </c>
    </row>
    <row r="105" spans="1:1" x14ac:dyDescent="0.2">
      <c r="A105" s="34">
        <f>IF((B104)&lt;=Formulaire!$O$21,(A104+1),0)</f>
        <v>104</v>
      </c>
    </row>
    <row r="106" spans="1:1" x14ac:dyDescent="0.2">
      <c r="A106" s="34">
        <f>IF((B105)&lt;=Formulaire!$O$21,(A105+1),0)</f>
        <v>105</v>
      </c>
    </row>
    <row r="107" spans="1:1" x14ac:dyDescent="0.2">
      <c r="A107" s="34">
        <f>IF((B106)&lt;=Formulaire!$O$21,(A106+1),0)</f>
        <v>106</v>
      </c>
    </row>
    <row r="108" spans="1:1" x14ac:dyDescent="0.2">
      <c r="A108" s="34">
        <f>IF((B107)&lt;=Formulaire!$O$21,(A107+1),0)</f>
        <v>107</v>
      </c>
    </row>
    <row r="109" spans="1:1" x14ac:dyDescent="0.2">
      <c r="A109" s="34">
        <f>IF((B108)&lt;=Formulaire!$O$21,(A108+1),0)</f>
        <v>108</v>
      </c>
    </row>
    <row r="110" spans="1:1" x14ac:dyDescent="0.2">
      <c r="A110" s="34">
        <f>IF((B109)&lt;=Formulaire!$O$21,(A109+1),0)</f>
        <v>109</v>
      </c>
    </row>
    <row r="111" spans="1:1" x14ac:dyDescent="0.2">
      <c r="A111" s="34">
        <f>IF((B110)&lt;=Formulaire!$O$21,(A110+1),0)</f>
        <v>110</v>
      </c>
    </row>
    <row r="112" spans="1:1" x14ac:dyDescent="0.2">
      <c r="A112" s="34">
        <f>IF((B111)&lt;=Formulaire!$O$21,(A111+1),0)</f>
        <v>111</v>
      </c>
    </row>
    <row r="113" spans="1:1" x14ac:dyDescent="0.2">
      <c r="A113" s="34">
        <f>IF((B112)&lt;=Formulaire!$O$21,(A112+1),0)</f>
        <v>112</v>
      </c>
    </row>
    <row r="114" spans="1:1" x14ac:dyDescent="0.2">
      <c r="A114" s="34">
        <f>IF((B113)&lt;=Formulaire!$O$21,(A113+1),0)</f>
        <v>113</v>
      </c>
    </row>
    <row r="115" spans="1:1" x14ac:dyDescent="0.2">
      <c r="A115" s="34">
        <f>IF((B114)&lt;=Formulaire!$O$21,(A114+1),0)</f>
        <v>114</v>
      </c>
    </row>
    <row r="116" spans="1:1" x14ac:dyDescent="0.2">
      <c r="A116" s="34">
        <f>IF((B115)&lt;=Formulaire!$O$21,(A115+1),0)</f>
        <v>115</v>
      </c>
    </row>
    <row r="117" spans="1:1" x14ac:dyDescent="0.2">
      <c r="A117" s="34">
        <f>IF((B116)&lt;=Formulaire!$O$21,(A116+1),0)</f>
        <v>116</v>
      </c>
    </row>
    <row r="118" spans="1:1" x14ac:dyDescent="0.2">
      <c r="A118" s="34">
        <f>IF((B117)&lt;=Formulaire!$O$21,(A117+1),0)</f>
        <v>117</v>
      </c>
    </row>
    <row r="119" spans="1:1" x14ac:dyDescent="0.2">
      <c r="A119" s="34">
        <f>IF((B118)&lt;=Formulaire!$O$21,(A118+1),0)</f>
        <v>118</v>
      </c>
    </row>
    <row r="120" spans="1:1" x14ac:dyDescent="0.2">
      <c r="A120" s="34">
        <f>IF((B119)&lt;=Formulaire!$O$21,(A119+1),0)</f>
        <v>119</v>
      </c>
    </row>
    <row r="121" spans="1:1" x14ac:dyDescent="0.2">
      <c r="A121" s="34">
        <f>IF((B120)&lt;=Formulaire!$O$21,(A120+1),0)</f>
        <v>120</v>
      </c>
    </row>
    <row r="122" spans="1:1" x14ac:dyDescent="0.2">
      <c r="A122" s="34">
        <f>IF((B121)&lt;=Formulaire!$O$21,(A121+1),0)</f>
        <v>121</v>
      </c>
    </row>
    <row r="123" spans="1:1" x14ac:dyDescent="0.2">
      <c r="A123" s="34">
        <f>IF((B122)&lt;=Formulaire!$O$21,(A122+1),0)</f>
        <v>122</v>
      </c>
    </row>
    <row r="124" spans="1:1" x14ac:dyDescent="0.2">
      <c r="A124" s="34">
        <f>IF((B123)&lt;=Formulaire!$O$21,(A123+1),0)</f>
        <v>123</v>
      </c>
    </row>
    <row r="125" spans="1:1" x14ac:dyDescent="0.2">
      <c r="A125" s="34">
        <f>IF((B124)&lt;=Formulaire!$O$21,(A124+1),0)</f>
        <v>124</v>
      </c>
    </row>
    <row r="126" spans="1:1" x14ac:dyDescent="0.2">
      <c r="A126" s="34">
        <f>IF((B125)&lt;=Formulaire!$O$21,(A125+1),0)</f>
        <v>125</v>
      </c>
    </row>
    <row r="127" spans="1:1" x14ac:dyDescent="0.2">
      <c r="A127" s="34">
        <f>IF((B126)&lt;=Formulaire!$O$21,(A126+1),0)</f>
        <v>126</v>
      </c>
    </row>
    <row r="128" spans="1:1" x14ac:dyDescent="0.2">
      <c r="A128" s="34">
        <f>IF((B127)&lt;=Formulaire!$O$21,(A127+1),0)</f>
        <v>127</v>
      </c>
    </row>
    <row r="129" spans="1:1" x14ac:dyDescent="0.2">
      <c r="A129" s="34">
        <f>IF((B128)&lt;=Formulaire!$O$21,(A128+1),0)</f>
        <v>128</v>
      </c>
    </row>
    <row r="130" spans="1:1" x14ac:dyDescent="0.2">
      <c r="A130" s="34">
        <f>IF((B129)&lt;=Formulaire!$O$21,(A129+1),0)</f>
        <v>129</v>
      </c>
    </row>
    <row r="131" spans="1:1" x14ac:dyDescent="0.2">
      <c r="A131" s="34">
        <f>IF((B130)&lt;=Formulaire!$O$21,(A130+1),0)</f>
        <v>130</v>
      </c>
    </row>
    <row r="132" spans="1:1" x14ac:dyDescent="0.2">
      <c r="A132" s="34">
        <f>IF((B131)&lt;=Formulaire!$O$21,(A131+1),0)</f>
        <v>131</v>
      </c>
    </row>
    <row r="133" spans="1:1" x14ac:dyDescent="0.2">
      <c r="A133" s="34">
        <f>IF((B132)&lt;=Formulaire!$O$21,(A132+1),0)</f>
        <v>132</v>
      </c>
    </row>
    <row r="134" spans="1:1" x14ac:dyDescent="0.2">
      <c r="A134" s="34">
        <f>IF((B133)&lt;=Formulaire!$O$21,(A133+1),0)</f>
        <v>133</v>
      </c>
    </row>
    <row r="135" spans="1:1" x14ac:dyDescent="0.2">
      <c r="A135" s="34">
        <f>IF((B134)&lt;=Formulaire!$O$21,(A134+1),0)</f>
        <v>134</v>
      </c>
    </row>
    <row r="136" spans="1:1" x14ac:dyDescent="0.2">
      <c r="A136" s="34">
        <f>IF((B135)&lt;=Formulaire!$O$21,(A135+1),0)</f>
        <v>135</v>
      </c>
    </row>
    <row r="137" spans="1:1" x14ac:dyDescent="0.2">
      <c r="A137" s="34">
        <f>IF((B136)&lt;=Formulaire!$O$21,(A136+1),0)</f>
        <v>136</v>
      </c>
    </row>
    <row r="138" spans="1:1" x14ac:dyDescent="0.2">
      <c r="A138" s="34">
        <f>IF((B137)&lt;=Formulaire!$O$21,(A137+1),0)</f>
        <v>137</v>
      </c>
    </row>
    <row r="139" spans="1:1" x14ac:dyDescent="0.2">
      <c r="A139" s="34">
        <f>IF((B138)&lt;=Formulaire!$O$21,(A138+1),0)</f>
        <v>138</v>
      </c>
    </row>
    <row r="140" spans="1:1" x14ac:dyDescent="0.2">
      <c r="A140" s="34">
        <f>IF((B139)&lt;=Formulaire!$O$21,(A139+1),0)</f>
        <v>139</v>
      </c>
    </row>
    <row r="141" spans="1:1" x14ac:dyDescent="0.2">
      <c r="A141" s="34">
        <f>IF((B140)&lt;=Formulaire!$O$21,(A140+1),0)</f>
        <v>140</v>
      </c>
    </row>
    <row r="142" spans="1:1" x14ac:dyDescent="0.2">
      <c r="A142" s="34">
        <f>IF((B141)&lt;=Formulaire!$O$21,(A141+1),0)</f>
        <v>141</v>
      </c>
    </row>
    <row r="143" spans="1:1" x14ac:dyDescent="0.2">
      <c r="A143" s="34">
        <f>IF((B142)&lt;=Formulaire!$O$21,(A142+1),0)</f>
        <v>142</v>
      </c>
    </row>
    <row r="144" spans="1:1" x14ac:dyDescent="0.2">
      <c r="A144" s="34">
        <f>IF((B143)&lt;=Formulaire!$O$21,(A143+1),0)</f>
        <v>143</v>
      </c>
    </row>
    <row r="145" spans="1:1" x14ac:dyDescent="0.2">
      <c r="A145" s="34">
        <f>IF((B144)&lt;=Formulaire!$O$21,(A144+1),0)</f>
        <v>144</v>
      </c>
    </row>
    <row r="146" spans="1:1" x14ac:dyDescent="0.2">
      <c r="A146" s="34">
        <f>IF((B145)&lt;=Formulaire!$O$21,(A145+1),0)</f>
        <v>145</v>
      </c>
    </row>
    <row r="147" spans="1:1" x14ac:dyDescent="0.2">
      <c r="A147" s="34">
        <f>IF((B146)&lt;=Formulaire!$O$21,(A146+1),0)</f>
        <v>146</v>
      </c>
    </row>
    <row r="148" spans="1:1" x14ac:dyDescent="0.2">
      <c r="A148" s="34">
        <f>IF((B147)&lt;=Formulaire!$O$21,(A147+1),0)</f>
        <v>147</v>
      </c>
    </row>
    <row r="149" spans="1:1" x14ac:dyDescent="0.2">
      <c r="A149" s="34">
        <f>IF((B148)&lt;=Formulaire!$O$21,(A148+1),0)</f>
        <v>148</v>
      </c>
    </row>
    <row r="150" spans="1:1" x14ac:dyDescent="0.2">
      <c r="A150" s="34">
        <f>IF((B149)&lt;=Formulaire!$O$21,(A149+1),0)</f>
        <v>149</v>
      </c>
    </row>
    <row r="151" spans="1:1" x14ac:dyDescent="0.2">
      <c r="A151" s="34">
        <f>IF((B150)&lt;=Formulaire!$O$21,(A150+1),0)</f>
        <v>150</v>
      </c>
    </row>
    <row r="152" spans="1:1" x14ac:dyDescent="0.2">
      <c r="A152" s="34">
        <f>IF((B151)&lt;=Formulaire!$O$21,(A151+1),0)</f>
        <v>151</v>
      </c>
    </row>
    <row r="153" spans="1:1" x14ac:dyDescent="0.2">
      <c r="A153" s="34">
        <f>IF((B152)&lt;=Formulaire!$O$21,(A152+1),0)</f>
        <v>152</v>
      </c>
    </row>
    <row r="154" spans="1:1" x14ac:dyDescent="0.2">
      <c r="A154" s="34">
        <f>IF((B153)&lt;=Formulaire!$O$21,(A153+1),0)</f>
        <v>153</v>
      </c>
    </row>
    <row r="155" spans="1:1" x14ac:dyDescent="0.2">
      <c r="A155" s="34">
        <f>IF((B154)&lt;=Formulaire!$O$21,(A154+1),0)</f>
        <v>154</v>
      </c>
    </row>
    <row r="156" spans="1:1" x14ac:dyDescent="0.2">
      <c r="A156" s="34">
        <f>IF((B155)&lt;=Formulaire!$O$21,(A155+1),0)</f>
        <v>155</v>
      </c>
    </row>
    <row r="157" spans="1:1" x14ac:dyDescent="0.2">
      <c r="A157" s="34">
        <f>IF((B156)&lt;=Formulaire!$O$21,(A156+1),0)</f>
        <v>156</v>
      </c>
    </row>
    <row r="158" spans="1:1" x14ac:dyDescent="0.2">
      <c r="A158" s="34">
        <f>IF((B157)&lt;=Formulaire!$O$21,(A157+1),0)</f>
        <v>157</v>
      </c>
    </row>
    <row r="159" spans="1:1" x14ac:dyDescent="0.2">
      <c r="A159" s="34">
        <f>IF((B158)&lt;=Formulaire!$O$21,(A158+1),0)</f>
        <v>158</v>
      </c>
    </row>
    <row r="160" spans="1:1" x14ac:dyDescent="0.2">
      <c r="A160" s="34">
        <f>IF((B159)&lt;=Formulaire!$O$21,(A159+1),0)</f>
        <v>159</v>
      </c>
    </row>
    <row r="161" spans="1:1" x14ac:dyDescent="0.2">
      <c r="A161" s="34">
        <f>IF((B160)&lt;=Formulaire!$O$21,(A160+1),0)</f>
        <v>160</v>
      </c>
    </row>
    <row r="162" spans="1:1" x14ac:dyDescent="0.2">
      <c r="A162" s="34">
        <f>IF((B161)&lt;=Formulaire!$O$21,(A161+1),0)</f>
        <v>161</v>
      </c>
    </row>
    <row r="163" spans="1:1" x14ac:dyDescent="0.2">
      <c r="A163" s="34">
        <f>IF((B162)&lt;=Formulaire!$O$21,(A162+1),0)</f>
        <v>162</v>
      </c>
    </row>
    <row r="164" spans="1:1" x14ac:dyDescent="0.2">
      <c r="A164" s="34">
        <f>IF((B163)&lt;=Formulaire!$O$21,(A163+1),0)</f>
        <v>163</v>
      </c>
    </row>
    <row r="165" spans="1:1" x14ac:dyDescent="0.2">
      <c r="A165" s="34">
        <f>IF((B164)&lt;=Formulaire!$O$21,(A164+1),0)</f>
        <v>164</v>
      </c>
    </row>
    <row r="166" spans="1:1" x14ac:dyDescent="0.2">
      <c r="A166" s="34">
        <f>IF((B165)&lt;=Formulaire!$O$21,(A165+1),0)</f>
        <v>165</v>
      </c>
    </row>
    <row r="167" spans="1:1" x14ac:dyDescent="0.2">
      <c r="A167" s="34">
        <f>IF((B166)&lt;=Formulaire!$O$21,(A166+1),0)</f>
        <v>166</v>
      </c>
    </row>
    <row r="168" spans="1:1" x14ac:dyDescent="0.2">
      <c r="A168" s="34">
        <f>IF((B167)&lt;=Formulaire!$O$21,(A167+1),0)</f>
        <v>167</v>
      </c>
    </row>
    <row r="169" spans="1:1" x14ac:dyDescent="0.2">
      <c r="A169" s="34">
        <f>IF((B168)&lt;=Formulaire!$O$21,(A168+1),0)</f>
        <v>168</v>
      </c>
    </row>
    <row r="170" spans="1:1" x14ac:dyDescent="0.2">
      <c r="A170" s="34">
        <f>IF((B169)&lt;=Formulaire!$O$21,(A169+1),0)</f>
        <v>169</v>
      </c>
    </row>
    <row r="171" spans="1:1" x14ac:dyDescent="0.2">
      <c r="A171" s="34">
        <f>IF((B170)&lt;=Formulaire!$O$21,(A170+1),0)</f>
        <v>170</v>
      </c>
    </row>
    <row r="172" spans="1:1" x14ac:dyDescent="0.2">
      <c r="A172" s="34">
        <f>IF((B171)&lt;=Formulaire!$O$21,(A171+1),0)</f>
        <v>171</v>
      </c>
    </row>
    <row r="173" spans="1:1" x14ac:dyDescent="0.2">
      <c r="A173" s="34">
        <f>IF((B172)&lt;=Formulaire!$O$21,(A172+1),0)</f>
        <v>172</v>
      </c>
    </row>
    <row r="174" spans="1:1" x14ac:dyDescent="0.2">
      <c r="A174" s="34">
        <f>IF((B173)&lt;=Formulaire!$O$21,(A173+1),0)</f>
        <v>173</v>
      </c>
    </row>
    <row r="175" spans="1:1" x14ac:dyDescent="0.2">
      <c r="A175" s="34">
        <f>IF((B174)&lt;=Formulaire!$O$21,(A174+1),0)</f>
        <v>174</v>
      </c>
    </row>
    <row r="176" spans="1:1" x14ac:dyDescent="0.2">
      <c r="A176" s="34">
        <f>IF((B175)&lt;=Formulaire!$O$21,(A175+1),0)</f>
        <v>175</v>
      </c>
    </row>
    <row r="177" spans="1:1" x14ac:dyDescent="0.2">
      <c r="A177" s="34">
        <f>IF((B176)&lt;=Formulaire!$O$21,(A176+1),0)</f>
        <v>176</v>
      </c>
    </row>
    <row r="178" spans="1:1" x14ac:dyDescent="0.2">
      <c r="A178" s="34">
        <f>IF((B177)&lt;=Formulaire!$O$21,(A177+1),0)</f>
        <v>177</v>
      </c>
    </row>
    <row r="179" spans="1:1" x14ac:dyDescent="0.2">
      <c r="A179" s="34">
        <f>IF((B178)&lt;=Formulaire!$O$21,(A178+1),0)</f>
        <v>178</v>
      </c>
    </row>
    <row r="180" spans="1:1" x14ac:dyDescent="0.2">
      <c r="A180" s="34">
        <f>IF((B179)&lt;=Formulaire!$O$21,(A179+1),0)</f>
        <v>179</v>
      </c>
    </row>
    <row r="181" spans="1:1" x14ac:dyDescent="0.2">
      <c r="A181" s="34">
        <f>IF((B180)&lt;=Formulaire!$O$21,(A180+1),0)</f>
        <v>180</v>
      </c>
    </row>
    <row r="182" spans="1:1" x14ac:dyDescent="0.2">
      <c r="A182" s="34">
        <f>IF((B181)&lt;=Formulaire!$O$21,(A181+1),0)</f>
        <v>181</v>
      </c>
    </row>
    <row r="183" spans="1:1" x14ac:dyDescent="0.2">
      <c r="A183" s="34">
        <f>IF((B182)&lt;=Formulaire!$O$21,(A182+1),0)</f>
        <v>182</v>
      </c>
    </row>
    <row r="184" spans="1:1" x14ac:dyDescent="0.2">
      <c r="A184" s="34">
        <f>IF((B183)&lt;=Formulaire!$O$21,(A183+1),0)</f>
        <v>183</v>
      </c>
    </row>
    <row r="185" spans="1:1" x14ac:dyDescent="0.2">
      <c r="A185" s="34">
        <f>IF((B184)&lt;=Formulaire!$O$21,(A184+1),0)</f>
        <v>184</v>
      </c>
    </row>
    <row r="186" spans="1:1" x14ac:dyDescent="0.2">
      <c r="A186" s="34">
        <f>IF((B185)&lt;=Formulaire!$O$21,(A185+1),0)</f>
        <v>185</v>
      </c>
    </row>
    <row r="187" spans="1:1" x14ac:dyDescent="0.2">
      <c r="A187" s="34">
        <f>IF((B186)&lt;=Formulaire!$O$21,(A186+1),0)</f>
        <v>186</v>
      </c>
    </row>
    <row r="188" spans="1:1" x14ac:dyDescent="0.2">
      <c r="A188" s="34">
        <f>IF((B187)&lt;=Formulaire!$O$21,(A187+1),0)</f>
        <v>187</v>
      </c>
    </row>
    <row r="189" spans="1:1" x14ac:dyDescent="0.2">
      <c r="A189" s="34">
        <f>IF((B188)&lt;=Formulaire!$O$21,(A188+1),0)</f>
        <v>188</v>
      </c>
    </row>
    <row r="190" spans="1:1" x14ac:dyDescent="0.2">
      <c r="A190" s="34">
        <f>IF((B189)&lt;=Formulaire!$O$21,(A189+1),0)</f>
        <v>189</v>
      </c>
    </row>
    <row r="191" spans="1:1" x14ac:dyDescent="0.2">
      <c r="A191" s="34">
        <f>IF((B190)&lt;=Formulaire!$O$21,(A190+1),0)</f>
        <v>190</v>
      </c>
    </row>
    <row r="192" spans="1:1" x14ac:dyDescent="0.2">
      <c r="A192" s="34">
        <f>IF((B191)&lt;=Formulaire!$O$21,(A191+1),0)</f>
        <v>191</v>
      </c>
    </row>
    <row r="193" spans="1:1" x14ac:dyDescent="0.2">
      <c r="A193" s="34">
        <f>IF((B192)&lt;=Formulaire!$O$21,(A192+1),0)</f>
        <v>192</v>
      </c>
    </row>
    <row r="194" spans="1:1" x14ac:dyDescent="0.2">
      <c r="A194" s="34">
        <f>IF((B193)&lt;=Formulaire!$O$21,(A193+1),0)</f>
        <v>193</v>
      </c>
    </row>
    <row r="195" spans="1:1" x14ac:dyDescent="0.2">
      <c r="A195" s="34">
        <f>IF((B194)&lt;=Formulaire!$O$21,(A194+1),0)</f>
        <v>194</v>
      </c>
    </row>
    <row r="196" spans="1:1" x14ac:dyDescent="0.2">
      <c r="A196" s="34">
        <f>IF((B195)&lt;=Formulaire!$O$21,(A195+1),0)</f>
        <v>195</v>
      </c>
    </row>
    <row r="197" spans="1:1" x14ac:dyDescent="0.2">
      <c r="A197" s="34">
        <f>IF((B196)&lt;=Formulaire!$O$21,(A196+1),0)</f>
        <v>196</v>
      </c>
    </row>
    <row r="198" spans="1:1" x14ac:dyDescent="0.2">
      <c r="A198" s="34">
        <f>IF((B197)&lt;=Formulaire!$O$21,(A197+1),0)</f>
        <v>197</v>
      </c>
    </row>
    <row r="199" spans="1:1" x14ac:dyDescent="0.2">
      <c r="A199" s="34">
        <f>IF((B198)&lt;=Formulaire!$O$21,(A198+1),0)</f>
        <v>198</v>
      </c>
    </row>
    <row r="200" spans="1:1" x14ac:dyDescent="0.2">
      <c r="A200" s="34">
        <f>IF((B199)&lt;=Formulaire!$O$21,(A199+1),0)</f>
        <v>199</v>
      </c>
    </row>
    <row r="201" spans="1:1" x14ac:dyDescent="0.2">
      <c r="A201" s="34">
        <f>IF((B200)&lt;=Formulaire!$O$21,(A200+1),0)</f>
        <v>200</v>
      </c>
    </row>
    <row r="202" spans="1:1" x14ac:dyDescent="0.2">
      <c r="A202" s="34">
        <f>IF((B201)&lt;=Formulaire!$O$21,(A201+1),0)</f>
        <v>201</v>
      </c>
    </row>
    <row r="203" spans="1:1" x14ac:dyDescent="0.2">
      <c r="A203" s="34">
        <f>IF((B202)&lt;=Formulaire!$O$21,(A202+1),0)</f>
        <v>202</v>
      </c>
    </row>
    <row r="204" spans="1:1" x14ac:dyDescent="0.2">
      <c r="A204" s="34">
        <f>IF((B203)&lt;=Formulaire!$O$21,(A203+1),0)</f>
        <v>203</v>
      </c>
    </row>
    <row r="205" spans="1:1" x14ac:dyDescent="0.2">
      <c r="A205" s="34">
        <f>IF((B204)&lt;=Formulaire!$O$21,(A204+1),0)</f>
        <v>204</v>
      </c>
    </row>
    <row r="206" spans="1:1" x14ac:dyDescent="0.2">
      <c r="A206" s="34">
        <f>IF((B205)&lt;=Formulaire!$O$21,(A205+1),0)</f>
        <v>205</v>
      </c>
    </row>
    <row r="207" spans="1:1" x14ac:dyDescent="0.2">
      <c r="A207" s="34">
        <f>IF((B206)&lt;=Formulaire!$O$21,(A206+1),0)</f>
        <v>206</v>
      </c>
    </row>
    <row r="208" spans="1:1" x14ac:dyDescent="0.2">
      <c r="A208" s="34">
        <f>IF((B207)&lt;=Formulaire!$O$21,(A207+1),0)</f>
        <v>207</v>
      </c>
    </row>
    <row r="209" spans="1:1" x14ac:dyDescent="0.2">
      <c r="A209" s="34">
        <f>IF((B208)&lt;=Formulaire!$O$21,(A208+1),0)</f>
        <v>208</v>
      </c>
    </row>
    <row r="210" spans="1:1" x14ac:dyDescent="0.2">
      <c r="A210" s="34">
        <f>IF((B209)&lt;=Formulaire!$O$21,(A209+1),0)</f>
        <v>209</v>
      </c>
    </row>
    <row r="211" spans="1:1" x14ac:dyDescent="0.2">
      <c r="A211" s="34">
        <f>IF((B210)&lt;=Formulaire!$O$21,(A210+1),0)</f>
        <v>210</v>
      </c>
    </row>
    <row r="212" spans="1:1" x14ac:dyDescent="0.2">
      <c r="A212" s="34">
        <f>IF((B211)&lt;=Formulaire!$O$21,(A211+1),0)</f>
        <v>211</v>
      </c>
    </row>
    <row r="213" spans="1:1" x14ac:dyDescent="0.2">
      <c r="A213" s="34">
        <f>IF((B212)&lt;=Formulaire!$O$21,(A212+1),0)</f>
        <v>212</v>
      </c>
    </row>
    <row r="214" spans="1:1" x14ac:dyDescent="0.2">
      <c r="A214" s="34">
        <f>IF((B213)&lt;=Formulaire!$O$21,(A213+1),0)</f>
        <v>213</v>
      </c>
    </row>
    <row r="215" spans="1:1" x14ac:dyDescent="0.2">
      <c r="A215" s="34">
        <f>IF((B214)&lt;=Formulaire!$O$21,(A214+1),0)</f>
        <v>214</v>
      </c>
    </row>
    <row r="216" spans="1:1" x14ac:dyDescent="0.2">
      <c r="A216" s="34">
        <f>IF((B215)&lt;=Formulaire!$O$21,(A215+1),0)</f>
        <v>215</v>
      </c>
    </row>
    <row r="217" spans="1:1" x14ac:dyDescent="0.2">
      <c r="A217" s="34">
        <f>IF((B216)&lt;=Formulaire!$O$21,(A216+1),0)</f>
        <v>216</v>
      </c>
    </row>
    <row r="218" spans="1:1" x14ac:dyDescent="0.2">
      <c r="A218" s="34">
        <f>IF((B217)&lt;=Formulaire!$O$21,(A217+1),0)</f>
        <v>217</v>
      </c>
    </row>
    <row r="219" spans="1:1" x14ac:dyDescent="0.2">
      <c r="A219" s="34">
        <f>IF((B218)&lt;=Formulaire!$O$21,(A218+1),0)</f>
        <v>218</v>
      </c>
    </row>
    <row r="220" spans="1:1" x14ac:dyDescent="0.2">
      <c r="A220" s="34">
        <f>IF((B219)&lt;=Formulaire!$O$21,(A219+1),0)</f>
        <v>219</v>
      </c>
    </row>
    <row r="221" spans="1:1" x14ac:dyDescent="0.2">
      <c r="A221" s="34">
        <f>IF((B220)&lt;=Formulaire!$O$21,(A220+1),0)</f>
        <v>220</v>
      </c>
    </row>
    <row r="222" spans="1:1" x14ac:dyDescent="0.2">
      <c r="A222" s="34">
        <f>IF((B221)&lt;=Formulaire!$O$21,(A221+1),0)</f>
        <v>221</v>
      </c>
    </row>
    <row r="223" spans="1:1" x14ac:dyDescent="0.2">
      <c r="A223" s="34">
        <f>IF((B222)&lt;=Formulaire!$O$21,(A222+1),0)</f>
        <v>222</v>
      </c>
    </row>
    <row r="224" spans="1:1" x14ac:dyDescent="0.2">
      <c r="A224" s="34">
        <f>IF((B223)&lt;=Formulaire!$O$21,(A223+1),0)</f>
        <v>223</v>
      </c>
    </row>
    <row r="225" spans="1:1" x14ac:dyDescent="0.2">
      <c r="A225" s="34">
        <f>IF((B224)&lt;=Formulaire!$O$21,(A224+1),0)</f>
        <v>224</v>
      </c>
    </row>
    <row r="226" spans="1:1" x14ac:dyDescent="0.2">
      <c r="A226" s="34">
        <f>IF((B225)&lt;=Formulaire!$O$21,(A225+1),0)</f>
        <v>225</v>
      </c>
    </row>
    <row r="227" spans="1:1" x14ac:dyDescent="0.2">
      <c r="A227" s="34">
        <f>IF((B226)&lt;=Formulaire!$O$21,(A226+1),0)</f>
        <v>226</v>
      </c>
    </row>
    <row r="228" spans="1:1" x14ac:dyDescent="0.2">
      <c r="A228" s="34">
        <f>IF((B227)&lt;=Formulaire!$O$21,(A227+1),0)</f>
        <v>227</v>
      </c>
    </row>
    <row r="229" spans="1:1" x14ac:dyDescent="0.2">
      <c r="A229" s="34">
        <f>IF((B228)&lt;=Formulaire!$O$21,(A228+1),0)</f>
        <v>228</v>
      </c>
    </row>
    <row r="230" spans="1:1" x14ac:dyDescent="0.2">
      <c r="A230" s="34">
        <f>IF((B229)&lt;=Formulaire!$O$21,(A229+1),0)</f>
        <v>229</v>
      </c>
    </row>
    <row r="231" spans="1:1" x14ac:dyDescent="0.2">
      <c r="A231" s="34">
        <f>IF((B230)&lt;=Formulaire!$O$21,(A230+1),0)</f>
        <v>230</v>
      </c>
    </row>
    <row r="232" spans="1:1" x14ac:dyDescent="0.2">
      <c r="A232" s="34">
        <f>IF((B231)&lt;=Formulaire!$O$21,(A231+1),0)</f>
        <v>231</v>
      </c>
    </row>
    <row r="233" spans="1:1" x14ac:dyDescent="0.2">
      <c r="A233" s="34">
        <f>IF((B232)&lt;=Formulaire!$O$21,(A232+1),0)</f>
        <v>232</v>
      </c>
    </row>
    <row r="234" spans="1:1" x14ac:dyDescent="0.2">
      <c r="A234" s="34">
        <f>IF((B233)&lt;=Formulaire!$O$21,(A233+1),0)</f>
        <v>233</v>
      </c>
    </row>
    <row r="235" spans="1:1" x14ac:dyDescent="0.2">
      <c r="A235" s="34">
        <f>IF((B234)&lt;=Formulaire!$O$21,(A234+1),0)</f>
        <v>234</v>
      </c>
    </row>
    <row r="236" spans="1:1" x14ac:dyDescent="0.2">
      <c r="A236" s="34">
        <f>IF((B235)&lt;=Formulaire!$O$21,(A235+1),0)</f>
        <v>235</v>
      </c>
    </row>
    <row r="237" spans="1:1" x14ac:dyDescent="0.2">
      <c r="A237" s="34">
        <f>IF((B236)&lt;=Formulaire!$O$21,(A236+1),0)</f>
        <v>236</v>
      </c>
    </row>
    <row r="238" spans="1:1" x14ac:dyDescent="0.2">
      <c r="A238" s="34">
        <f>IF((B237)&lt;=Formulaire!$O$21,(A237+1),0)</f>
        <v>237</v>
      </c>
    </row>
    <row r="239" spans="1:1" x14ac:dyDescent="0.2">
      <c r="A239" s="34">
        <f>IF((B238)&lt;=Formulaire!$O$21,(A238+1),0)</f>
        <v>238</v>
      </c>
    </row>
    <row r="240" spans="1:1" x14ac:dyDescent="0.2">
      <c r="A240" s="34">
        <f>IF((B239)&lt;=Formulaire!$O$21,(A239+1),0)</f>
        <v>239</v>
      </c>
    </row>
    <row r="241" spans="1:1" x14ac:dyDescent="0.2">
      <c r="A241" s="34">
        <f>IF((B240)&lt;=Formulaire!$O$21,(A240+1),0)</f>
        <v>240</v>
      </c>
    </row>
    <row r="242" spans="1:1" x14ac:dyDescent="0.2">
      <c r="A242" s="34">
        <f>IF((B241)&lt;=Formulaire!$O$21,(A241+1),0)</f>
        <v>241</v>
      </c>
    </row>
    <row r="243" spans="1:1" x14ac:dyDescent="0.2">
      <c r="A243" s="34">
        <f>IF((B242)&lt;=Formulaire!$O$21,(A242+1),0)</f>
        <v>242</v>
      </c>
    </row>
    <row r="244" spans="1:1" x14ac:dyDescent="0.2">
      <c r="A244" s="34">
        <f>IF((B243)&lt;=Formulaire!$O$21,(A243+1),0)</f>
        <v>243</v>
      </c>
    </row>
    <row r="245" spans="1:1" x14ac:dyDescent="0.2">
      <c r="A245" s="34">
        <f>IF((B244)&lt;=Formulaire!$O$21,(A244+1),0)</f>
        <v>244</v>
      </c>
    </row>
    <row r="246" spans="1:1" x14ac:dyDescent="0.2">
      <c r="A246" s="34">
        <f>IF((B245)&lt;=Formulaire!$O$21,(A245+1),0)</f>
        <v>245</v>
      </c>
    </row>
    <row r="247" spans="1:1" x14ac:dyDescent="0.2">
      <c r="A247" s="34">
        <f>IF((B246)&lt;=Formulaire!$O$21,(A246+1),0)</f>
        <v>246</v>
      </c>
    </row>
    <row r="248" spans="1:1" x14ac:dyDescent="0.2">
      <c r="A248" s="34">
        <f>IF((B247)&lt;=Formulaire!$O$21,(A247+1),0)</f>
        <v>247</v>
      </c>
    </row>
    <row r="249" spans="1:1" x14ac:dyDescent="0.2">
      <c r="A249" s="34">
        <f>IF((B248)&lt;=Formulaire!$O$21,(A248+1),0)</f>
        <v>248</v>
      </c>
    </row>
    <row r="250" spans="1:1" x14ac:dyDescent="0.2">
      <c r="A250" s="34">
        <f>IF((B249)&lt;=Formulaire!$O$21,(A249+1),0)</f>
        <v>249</v>
      </c>
    </row>
    <row r="251" spans="1:1" x14ac:dyDescent="0.2">
      <c r="A251" s="34">
        <f>IF((B250)&lt;=Formulaire!$O$21,(A250+1),0)</f>
        <v>250</v>
      </c>
    </row>
    <row r="252" spans="1:1" x14ac:dyDescent="0.2">
      <c r="A252" s="34">
        <f>IF((B251)&lt;=Formulaire!$O$21,(A251+1),0)</f>
        <v>251</v>
      </c>
    </row>
    <row r="253" spans="1:1" x14ac:dyDescent="0.2">
      <c r="A253" s="34">
        <f>IF((B252)&lt;=Formulaire!$O$21,(A252+1),0)</f>
        <v>252</v>
      </c>
    </row>
    <row r="254" spans="1:1" x14ac:dyDescent="0.2">
      <c r="A254" s="34">
        <f>IF((B253)&lt;=Formulaire!$O$21,(A253+1),0)</f>
        <v>253</v>
      </c>
    </row>
    <row r="255" spans="1:1" x14ac:dyDescent="0.2">
      <c r="A255" s="34">
        <f>IF((B254)&lt;=Formulaire!$O$21,(A254+1),0)</f>
        <v>254</v>
      </c>
    </row>
    <row r="256" spans="1:1" x14ac:dyDescent="0.2">
      <c r="A256" s="34">
        <f>IF((B255)&lt;=Formulaire!$O$21,(A255+1),0)</f>
        <v>255</v>
      </c>
    </row>
    <row r="257" spans="1:1" x14ac:dyDescent="0.2">
      <c r="A257" s="34">
        <f>IF((B256)&lt;=Formulaire!$O$21,(A256+1),0)</f>
        <v>256</v>
      </c>
    </row>
    <row r="258" spans="1:1" x14ac:dyDescent="0.2">
      <c r="A258" s="34">
        <f>IF((B257)&lt;=Formulaire!$O$21,(A257+1),0)</f>
        <v>257</v>
      </c>
    </row>
    <row r="259" spans="1:1" x14ac:dyDescent="0.2">
      <c r="A259" s="34">
        <f>IF((B258)&lt;=Formulaire!$O$21,(A258+1),0)</f>
        <v>258</v>
      </c>
    </row>
    <row r="260" spans="1:1" x14ac:dyDescent="0.2">
      <c r="A260" s="34">
        <f>IF((B259)&lt;=Formulaire!$O$21,(A259+1),0)</f>
        <v>259</v>
      </c>
    </row>
    <row r="261" spans="1:1" x14ac:dyDescent="0.2">
      <c r="A261" s="34">
        <f>IF((B260)&lt;=Formulaire!$O$21,(A260+1),0)</f>
        <v>260</v>
      </c>
    </row>
    <row r="262" spans="1:1" x14ac:dyDescent="0.2">
      <c r="A262" s="34">
        <f>IF((B261)&lt;=Formulaire!$O$21,(A261+1),0)</f>
        <v>261</v>
      </c>
    </row>
    <row r="263" spans="1:1" x14ac:dyDescent="0.2">
      <c r="A263" s="34">
        <f>IF((B262)&lt;=Formulaire!$O$21,(A262+1),0)</f>
        <v>262</v>
      </c>
    </row>
    <row r="264" spans="1:1" x14ac:dyDescent="0.2">
      <c r="A264" s="34">
        <f>IF((B263)&lt;=Formulaire!$O$21,(A263+1),0)</f>
        <v>263</v>
      </c>
    </row>
    <row r="265" spans="1:1" x14ac:dyDescent="0.2">
      <c r="A265" s="34">
        <f>IF((B264)&lt;=Formulaire!$O$21,(A264+1),0)</f>
        <v>264</v>
      </c>
    </row>
    <row r="266" spans="1:1" x14ac:dyDescent="0.2">
      <c r="A266" s="34">
        <f>IF((B265)&lt;=Formulaire!$O$21,(A265+1),0)</f>
        <v>265</v>
      </c>
    </row>
    <row r="267" spans="1:1" x14ac:dyDescent="0.2">
      <c r="A267" s="34">
        <f>IF((B266)&lt;=Formulaire!$O$21,(A266+1),0)</f>
        <v>266</v>
      </c>
    </row>
    <row r="268" spans="1:1" x14ac:dyDescent="0.2">
      <c r="A268" s="34">
        <f>IF((B267)&lt;=Formulaire!$O$21,(A267+1),0)</f>
        <v>267</v>
      </c>
    </row>
    <row r="269" spans="1:1" x14ac:dyDescent="0.2">
      <c r="A269" s="34">
        <f>IF((B268)&lt;=Formulaire!$O$21,(A268+1),0)</f>
        <v>268</v>
      </c>
    </row>
    <row r="270" spans="1:1" x14ac:dyDescent="0.2">
      <c r="A270" s="34">
        <f>IF((B269)&lt;=Formulaire!$O$21,(A269+1),0)</f>
        <v>269</v>
      </c>
    </row>
    <row r="271" spans="1:1" x14ac:dyDescent="0.2">
      <c r="A271" s="34">
        <f>IF((B270)&lt;=Formulaire!$O$21,(A270+1),0)</f>
        <v>270</v>
      </c>
    </row>
    <row r="272" spans="1:1" x14ac:dyDescent="0.2">
      <c r="A272" s="34">
        <f>IF((B271)&lt;=Formulaire!$O$21,(A271+1),0)</f>
        <v>271</v>
      </c>
    </row>
    <row r="273" spans="1:1" x14ac:dyDescent="0.2">
      <c r="A273" s="34">
        <f>IF((B272)&lt;=Formulaire!$O$21,(A272+1),0)</f>
        <v>272</v>
      </c>
    </row>
    <row r="274" spans="1:1" x14ac:dyDescent="0.2">
      <c r="A274" s="34">
        <f>IF((B273)&lt;=Formulaire!$O$21,(A273+1),0)</f>
        <v>273</v>
      </c>
    </row>
    <row r="275" spans="1:1" x14ac:dyDescent="0.2">
      <c r="A275" s="34">
        <f>IF((B274)&lt;=Formulaire!$O$21,(A274+1),0)</f>
        <v>274</v>
      </c>
    </row>
    <row r="276" spans="1:1" x14ac:dyDescent="0.2">
      <c r="A276" s="34">
        <f>IF((B275)&lt;=Formulaire!$O$21,(A275+1),0)</f>
        <v>275</v>
      </c>
    </row>
    <row r="277" spans="1:1" x14ac:dyDescent="0.2">
      <c r="A277" s="34">
        <f>IF((B276)&lt;=Formulaire!$O$21,(A276+1),0)</f>
        <v>276</v>
      </c>
    </row>
    <row r="278" spans="1:1" x14ac:dyDescent="0.2">
      <c r="A278" s="34">
        <f>IF((B277)&lt;=Formulaire!$O$21,(A277+1),0)</f>
        <v>277</v>
      </c>
    </row>
    <row r="279" spans="1:1" x14ac:dyDescent="0.2">
      <c r="A279" s="34">
        <f>IF((B278)&lt;=Formulaire!$O$21,(A278+1),0)</f>
        <v>278</v>
      </c>
    </row>
    <row r="280" spans="1:1" x14ac:dyDescent="0.2">
      <c r="A280" s="34">
        <f>IF((B279)&lt;=Formulaire!$O$21,(A279+1),0)</f>
        <v>279</v>
      </c>
    </row>
    <row r="281" spans="1:1" x14ac:dyDescent="0.2">
      <c r="A281" s="34">
        <f>IF((B280)&lt;=Formulaire!$O$21,(A280+1),0)</f>
        <v>280</v>
      </c>
    </row>
    <row r="282" spans="1:1" x14ac:dyDescent="0.2">
      <c r="A282" s="34">
        <f>IF((B281)&lt;=Formulaire!$O$21,(A281+1),0)</f>
        <v>281</v>
      </c>
    </row>
    <row r="283" spans="1:1" x14ac:dyDescent="0.2">
      <c r="A283" s="34">
        <f>IF((B282)&lt;=Formulaire!$O$21,(A282+1),0)</f>
        <v>282</v>
      </c>
    </row>
    <row r="284" spans="1:1" x14ac:dyDescent="0.2">
      <c r="A284" s="34">
        <f>IF((B283)&lt;=Formulaire!$O$21,(A283+1),0)</f>
        <v>283</v>
      </c>
    </row>
    <row r="285" spans="1:1" x14ac:dyDescent="0.2">
      <c r="A285" s="34">
        <f>IF((B284)&lt;=Formulaire!$O$21,(A284+1),0)</f>
        <v>284</v>
      </c>
    </row>
    <row r="286" spans="1:1" x14ac:dyDescent="0.2">
      <c r="A286" s="34">
        <f>IF((B285)&lt;=Formulaire!$O$21,(A285+1),0)</f>
        <v>285</v>
      </c>
    </row>
    <row r="287" spans="1:1" x14ac:dyDescent="0.2">
      <c r="A287" s="34">
        <f>IF((B286)&lt;=Formulaire!$O$21,(A286+1),0)</f>
        <v>286</v>
      </c>
    </row>
    <row r="288" spans="1:1" x14ac:dyDescent="0.2">
      <c r="A288" s="34">
        <f>IF((B287)&lt;=Formulaire!$O$21,(A287+1),0)</f>
        <v>287</v>
      </c>
    </row>
    <row r="289" spans="1:1" x14ac:dyDescent="0.2">
      <c r="A289" s="34">
        <f>IF((B288)&lt;=Formulaire!$O$21,(A288+1),0)</f>
        <v>288</v>
      </c>
    </row>
    <row r="290" spans="1:1" x14ac:dyDescent="0.2">
      <c r="A290" s="34">
        <f>IF((B289)&lt;=Formulaire!$O$21,(A289+1),0)</f>
        <v>289</v>
      </c>
    </row>
    <row r="291" spans="1:1" x14ac:dyDescent="0.2">
      <c r="A291" s="34">
        <f>IF((B290)&lt;=Formulaire!$O$21,(A290+1),0)</f>
        <v>290</v>
      </c>
    </row>
    <row r="292" spans="1:1" x14ac:dyDescent="0.2">
      <c r="A292" s="34">
        <f>IF((B291)&lt;=Formulaire!$O$21,(A291+1),0)</f>
        <v>291</v>
      </c>
    </row>
    <row r="293" spans="1:1" x14ac:dyDescent="0.2">
      <c r="A293" s="34">
        <f>IF((B292)&lt;=Formulaire!$O$21,(A292+1),0)</f>
        <v>292</v>
      </c>
    </row>
    <row r="294" spans="1:1" x14ac:dyDescent="0.2">
      <c r="A294" s="34">
        <f>IF((B293)&lt;=Formulaire!$O$21,(A293+1),0)</f>
        <v>293</v>
      </c>
    </row>
    <row r="295" spans="1:1" x14ac:dyDescent="0.2">
      <c r="A295" s="34">
        <f>IF((B294)&lt;=Formulaire!$O$21,(A294+1),0)</f>
        <v>294</v>
      </c>
    </row>
    <row r="296" spans="1:1" x14ac:dyDescent="0.2">
      <c r="A296" s="34">
        <f>IF((B295)&lt;=Formulaire!$O$21,(A295+1),0)</f>
        <v>295</v>
      </c>
    </row>
    <row r="297" spans="1:1" x14ac:dyDescent="0.2">
      <c r="A297" s="34">
        <f>IF((B296)&lt;=Formulaire!$O$21,(A296+1),0)</f>
        <v>296</v>
      </c>
    </row>
    <row r="298" spans="1:1" x14ac:dyDescent="0.2">
      <c r="A298" s="34">
        <f>IF((B297)&lt;=Formulaire!$O$21,(A297+1),0)</f>
        <v>297</v>
      </c>
    </row>
    <row r="299" spans="1:1" x14ac:dyDescent="0.2">
      <c r="A299" s="34">
        <f>IF((B298)&lt;=Formulaire!$O$21,(A298+1),0)</f>
        <v>298</v>
      </c>
    </row>
    <row r="300" spans="1:1" x14ac:dyDescent="0.2">
      <c r="A300" s="34">
        <f>IF((B299)&lt;=Formulaire!$O$21,(A299+1),0)</f>
        <v>299</v>
      </c>
    </row>
    <row r="301" spans="1:1" x14ac:dyDescent="0.2">
      <c r="A301" s="34">
        <f>IF((B300)&lt;=Formulaire!$O$21,(A300+1),0)</f>
        <v>300</v>
      </c>
    </row>
    <row r="302" spans="1:1" x14ac:dyDescent="0.2">
      <c r="A302" s="34">
        <f>IF((B301)&lt;=Formulaire!$O$21,(A301+1),0)</f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30</vt:i4>
      </vt:variant>
    </vt:vector>
  </HeadingPairs>
  <TitlesOfParts>
    <vt:vector size="41" baseType="lpstr">
      <vt:lpstr>Formulaire</vt:lpstr>
      <vt:lpstr>Listes déroulantes</vt:lpstr>
      <vt:lpstr>Explication</vt:lpstr>
      <vt:lpstr>Minutes=Centième</vt:lpstr>
      <vt:lpstr>Codes</vt:lpstr>
      <vt:lpstr>Choix</vt:lpstr>
      <vt:lpstr>Calendriers</vt:lpstr>
      <vt:lpstr>Composantes</vt:lpstr>
      <vt:lpstr>Dates</vt:lpstr>
      <vt:lpstr>Heures</vt:lpstr>
      <vt:lpstr>Personnel</vt:lpstr>
      <vt:lpstr>Année</vt:lpstr>
      <vt:lpstr>Année2</vt:lpstr>
      <vt:lpstr>Calendrier_logibec</vt:lpstr>
      <vt:lpstr>Calendrier_médisolution</vt:lpstr>
      <vt:lpstr>choix</vt:lpstr>
      <vt:lpstr>CISSS</vt:lpstr>
      <vt:lpstr>Code_Prime</vt:lpstr>
      <vt:lpstr>Code_Temps</vt:lpstr>
      <vt:lpstr>CodeCentre</vt:lpstr>
      <vt:lpstr>CodeEst</vt:lpstr>
      <vt:lpstr>CodeOuest</vt:lpstr>
      <vt:lpstr>Dates</vt:lpstr>
      <vt:lpstr>Établissements</vt:lpstr>
      <vt:lpstr>Fichier</vt:lpstr>
      <vt:lpstr>Heures</vt:lpstr>
      <vt:lpstr>Heuresàpayer</vt:lpstr>
      <vt:lpstr>Histo</vt:lpstr>
      <vt:lpstr>Matricule</vt:lpstr>
      <vt:lpstr>Nom</vt:lpstr>
      <vt:lpstr>Période</vt:lpstr>
      <vt:lpstr>Période2</vt:lpstr>
      <vt:lpstr>Personnel</vt:lpstr>
      <vt:lpstr>Prénom</vt:lpstr>
      <vt:lpstr>PrimeCentre</vt:lpstr>
      <vt:lpstr>PrimeEst</vt:lpstr>
      <vt:lpstr>PrimeOuest</vt:lpstr>
      <vt:lpstr>Repas</vt:lpstr>
      <vt:lpstr>Système</vt:lpstr>
      <vt:lpstr>Temps</vt:lpstr>
      <vt:lpstr>Formulaire!Zone_d_impression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MAILLOUX, Sandra</dc:creator>
  <cp:lastModifiedBy>Daniel Gingras</cp:lastModifiedBy>
  <cp:lastPrinted>2020-11-13T19:32:01Z</cp:lastPrinted>
  <dcterms:created xsi:type="dcterms:W3CDTF">2010-04-29T13:55:54Z</dcterms:created>
  <dcterms:modified xsi:type="dcterms:W3CDTF">2022-09-07T13:03:51Z</dcterms:modified>
</cp:coreProperties>
</file>